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abicky\Desktop\VŘ\VŘ 18 2021 Café Záhorský\"/>
    </mc:Choice>
  </mc:AlternateContent>
  <bookViews>
    <workbookView xWindow="135" yWindow="570" windowWidth="22710" windowHeight="8940" activeTab="1"/>
  </bookViews>
  <sheets>
    <sheet name="Rekapitulace stavby" sheetId="1" r:id="rId1"/>
    <sheet name="z070102020-1 - Eliášova 2..." sheetId="2" r:id="rId2"/>
  </sheets>
  <definedNames>
    <definedName name="_xlnm._FilterDatabase" localSheetId="1" hidden="1">'z070102020-1 - Eliášova 2...'!$C$141:$L$340</definedName>
    <definedName name="_xlnm.Print_Titles" localSheetId="0">'Rekapitulace stavby'!$92:$92</definedName>
    <definedName name="_xlnm.Print_Titles" localSheetId="1">'z070102020-1 - Eliášova 2...'!$141:$141</definedName>
    <definedName name="_xlnm.Print_Area" localSheetId="0">'Rekapitulace stavby'!$D$4:$AO$76,'Rekapitulace stavby'!$C$82:$AQ$96</definedName>
    <definedName name="_xlnm.Print_Area" localSheetId="1">'z070102020-1 - Eliášova 2...'!$C$4:$K$76,'z070102020-1 - Eliášova 2...'!$C$82:$K$125,'z070102020-1 - Eliášova 2...'!$C$131:$K$340</definedName>
  </definedNames>
  <calcPr calcId="162913"/>
</workbook>
</file>

<file path=xl/calcChain.xml><?xml version="1.0" encoding="utf-8"?>
<calcChain xmlns="http://schemas.openxmlformats.org/spreadsheetml/2006/main">
  <c r="K37" i="2" l="1"/>
  <c r="K36" i="2"/>
  <c r="BA95" i="1" s="1"/>
  <c r="K35" i="2"/>
  <c r="AZ95" i="1" s="1"/>
  <c r="BI340" i="2"/>
  <c r="BH340" i="2"/>
  <c r="BG340" i="2"/>
  <c r="BF340" i="2"/>
  <c r="X340" i="2"/>
  <c r="V340" i="2"/>
  <c r="T340" i="2"/>
  <c r="P340" i="2"/>
  <c r="BK340" i="2" s="1"/>
  <c r="BI339" i="2"/>
  <c r="BH339" i="2"/>
  <c r="BG339" i="2"/>
  <c r="BF339" i="2"/>
  <c r="X339" i="2"/>
  <c r="V339" i="2"/>
  <c r="T339" i="2"/>
  <c r="P339" i="2"/>
  <c r="BK339" i="2" s="1"/>
  <c r="BI338" i="2"/>
  <c r="BH338" i="2"/>
  <c r="BG338" i="2"/>
  <c r="BF338" i="2"/>
  <c r="X338" i="2"/>
  <c r="V338" i="2"/>
  <c r="T338" i="2"/>
  <c r="P338" i="2"/>
  <c r="BI336" i="2"/>
  <c r="BH336" i="2"/>
  <c r="BG336" i="2"/>
  <c r="BF336" i="2"/>
  <c r="X336" i="2"/>
  <c r="X335" i="2" s="1"/>
  <c r="V336" i="2"/>
  <c r="V335" i="2" s="1"/>
  <c r="T336" i="2"/>
  <c r="T335" i="2" s="1"/>
  <c r="P336" i="2"/>
  <c r="K336" i="2" s="1"/>
  <c r="BE336" i="2" s="1"/>
  <c r="BI334" i="2"/>
  <c r="BH334" i="2"/>
  <c r="BG334" i="2"/>
  <c r="BF334" i="2"/>
  <c r="X334" i="2"/>
  <c r="V334" i="2"/>
  <c r="T334" i="2"/>
  <c r="P334" i="2"/>
  <c r="K334" i="2" s="1"/>
  <c r="BE334" i="2" s="1"/>
  <c r="BI333" i="2"/>
  <c r="BH333" i="2"/>
  <c r="BG333" i="2"/>
  <c r="BF333" i="2"/>
  <c r="X333" i="2"/>
  <c r="V333" i="2"/>
  <c r="T333" i="2"/>
  <c r="P333" i="2"/>
  <c r="BI332" i="2"/>
  <c r="BH332" i="2"/>
  <c r="BG332" i="2"/>
  <c r="BF332" i="2"/>
  <c r="X332" i="2"/>
  <c r="V332" i="2"/>
  <c r="T332" i="2"/>
  <c r="P332" i="2"/>
  <c r="BK332" i="2" s="1"/>
  <c r="BI331" i="2"/>
  <c r="BH331" i="2"/>
  <c r="BG331" i="2"/>
  <c r="BF331" i="2"/>
  <c r="X331" i="2"/>
  <c r="V331" i="2"/>
  <c r="T331" i="2"/>
  <c r="P331" i="2"/>
  <c r="K331" i="2" s="1"/>
  <c r="BE331" i="2" s="1"/>
  <c r="BI328" i="2"/>
  <c r="BH328" i="2"/>
  <c r="BG328" i="2"/>
  <c r="BF328" i="2"/>
  <c r="X328" i="2"/>
  <c r="V328" i="2"/>
  <c r="T328" i="2"/>
  <c r="P328" i="2"/>
  <c r="K328" i="2" s="1"/>
  <c r="BE328" i="2" s="1"/>
  <c r="BI327" i="2"/>
  <c r="BH327" i="2"/>
  <c r="BG327" i="2"/>
  <c r="BF327" i="2"/>
  <c r="X327" i="2"/>
  <c r="V327" i="2"/>
  <c r="T327" i="2"/>
  <c r="P327" i="2"/>
  <c r="BK327" i="2" s="1"/>
  <c r="BI326" i="2"/>
  <c r="BH326" i="2"/>
  <c r="BG326" i="2"/>
  <c r="BF326" i="2"/>
  <c r="X326" i="2"/>
  <c r="V326" i="2"/>
  <c r="T326" i="2"/>
  <c r="P326" i="2"/>
  <c r="K326" i="2" s="1"/>
  <c r="BE326" i="2" s="1"/>
  <c r="BI325" i="2"/>
  <c r="BH325" i="2"/>
  <c r="BG325" i="2"/>
  <c r="BF325" i="2"/>
  <c r="X325" i="2"/>
  <c r="V325" i="2"/>
  <c r="T325" i="2"/>
  <c r="P325" i="2"/>
  <c r="BK325" i="2" s="1"/>
  <c r="BI324" i="2"/>
  <c r="BH324" i="2"/>
  <c r="BG324" i="2"/>
  <c r="BF324" i="2"/>
  <c r="X324" i="2"/>
  <c r="V324" i="2"/>
  <c r="T324" i="2"/>
  <c r="P324" i="2"/>
  <c r="K324" i="2" s="1"/>
  <c r="BE324" i="2" s="1"/>
  <c r="BI322" i="2"/>
  <c r="BH322" i="2"/>
  <c r="BG322" i="2"/>
  <c r="BF322" i="2"/>
  <c r="X322" i="2"/>
  <c r="V322" i="2"/>
  <c r="T322" i="2"/>
  <c r="P322" i="2"/>
  <c r="BK322" i="2" s="1"/>
  <c r="BI321" i="2"/>
  <c r="BH321" i="2"/>
  <c r="BG321" i="2"/>
  <c r="BF321" i="2"/>
  <c r="X321" i="2"/>
  <c r="V321" i="2"/>
  <c r="T321" i="2"/>
  <c r="P321" i="2"/>
  <c r="BK321" i="2" s="1"/>
  <c r="BI320" i="2"/>
  <c r="BH320" i="2"/>
  <c r="BG320" i="2"/>
  <c r="BF320" i="2"/>
  <c r="X320" i="2"/>
  <c r="V320" i="2"/>
  <c r="T320" i="2"/>
  <c r="P320" i="2"/>
  <c r="K320" i="2" s="1"/>
  <c r="BE320" i="2" s="1"/>
  <c r="BI319" i="2"/>
  <c r="BH319" i="2"/>
  <c r="BG319" i="2"/>
  <c r="BF319" i="2"/>
  <c r="X319" i="2"/>
  <c r="V319" i="2"/>
  <c r="T319" i="2"/>
  <c r="P319" i="2"/>
  <c r="K319" i="2" s="1"/>
  <c r="BE319" i="2" s="1"/>
  <c r="BI318" i="2"/>
  <c r="BH318" i="2"/>
  <c r="BG318" i="2"/>
  <c r="BF318" i="2"/>
  <c r="X318" i="2"/>
  <c r="V318" i="2"/>
  <c r="T318" i="2"/>
  <c r="P318" i="2"/>
  <c r="K318" i="2" s="1"/>
  <c r="BE318" i="2" s="1"/>
  <c r="BI317" i="2"/>
  <c r="BH317" i="2"/>
  <c r="BG317" i="2"/>
  <c r="BF317" i="2"/>
  <c r="X317" i="2"/>
  <c r="V317" i="2"/>
  <c r="T317" i="2"/>
  <c r="P317" i="2"/>
  <c r="BK317" i="2" s="1"/>
  <c r="BI316" i="2"/>
  <c r="BH316" i="2"/>
  <c r="BG316" i="2"/>
  <c r="BF316" i="2"/>
  <c r="X316" i="2"/>
  <c r="V316" i="2"/>
  <c r="T316" i="2"/>
  <c r="P316" i="2"/>
  <c r="K316" i="2" s="1"/>
  <c r="BE316" i="2" s="1"/>
  <c r="BI315" i="2"/>
  <c r="BH315" i="2"/>
  <c r="BG315" i="2"/>
  <c r="BF315" i="2"/>
  <c r="X315" i="2"/>
  <c r="V315" i="2"/>
  <c r="T315" i="2"/>
  <c r="P315" i="2"/>
  <c r="K315" i="2" s="1"/>
  <c r="BI314" i="2"/>
  <c r="BH314" i="2"/>
  <c r="BG314" i="2"/>
  <c r="BF314" i="2"/>
  <c r="X314" i="2"/>
  <c r="V314" i="2"/>
  <c r="T314" i="2"/>
  <c r="P314" i="2"/>
  <c r="K314" i="2" s="1"/>
  <c r="BE314" i="2" s="1"/>
  <c r="BI313" i="2"/>
  <c r="BH313" i="2"/>
  <c r="BG313" i="2"/>
  <c r="BF313" i="2"/>
  <c r="X313" i="2"/>
  <c r="V313" i="2"/>
  <c r="T313" i="2"/>
  <c r="P313" i="2"/>
  <c r="BK313" i="2" s="1"/>
  <c r="BI312" i="2"/>
  <c r="BH312" i="2"/>
  <c r="BG312" i="2"/>
  <c r="BF312" i="2"/>
  <c r="X312" i="2"/>
  <c r="V312" i="2"/>
  <c r="T312" i="2"/>
  <c r="P312" i="2"/>
  <c r="K312" i="2" s="1"/>
  <c r="BE312" i="2" s="1"/>
  <c r="BI311" i="2"/>
  <c r="BH311" i="2"/>
  <c r="BG311" i="2"/>
  <c r="BF311" i="2"/>
  <c r="X311" i="2"/>
  <c r="V311" i="2"/>
  <c r="T311" i="2"/>
  <c r="P311" i="2"/>
  <c r="BI310" i="2"/>
  <c r="BH310" i="2"/>
  <c r="BG310" i="2"/>
  <c r="BF310" i="2"/>
  <c r="X310" i="2"/>
  <c r="V310" i="2"/>
  <c r="T310" i="2"/>
  <c r="P310" i="2"/>
  <c r="BK310" i="2" s="1"/>
  <c r="BI309" i="2"/>
  <c r="BH309" i="2"/>
  <c r="BG309" i="2"/>
  <c r="BF309" i="2"/>
  <c r="X309" i="2"/>
  <c r="V309" i="2"/>
  <c r="T309" i="2"/>
  <c r="P309" i="2"/>
  <c r="BK309" i="2" s="1"/>
  <c r="BI308" i="2"/>
  <c r="BH308" i="2"/>
  <c r="BG308" i="2"/>
  <c r="BF308" i="2"/>
  <c r="X308" i="2"/>
  <c r="V308" i="2"/>
  <c r="T308" i="2"/>
  <c r="P308" i="2"/>
  <c r="BK308" i="2" s="1"/>
  <c r="BI307" i="2"/>
  <c r="BH307" i="2"/>
  <c r="BG307" i="2"/>
  <c r="BF307" i="2"/>
  <c r="X307" i="2"/>
  <c r="V307" i="2"/>
  <c r="T307" i="2"/>
  <c r="P307" i="2"/>
  <c r="BI306" i="2"/>
  <c r="BH306" i="2"/>
  <c r="BG306" i="2"/>
  <c r="BF306" i="2"/>
  <c r="X306" i="2"/>
  <c r="V306" i="2"/>
  <c r="T306" i="2"/>
  <c r="P306" i="2"/>
  <c r="K306" i="2" s="1"/>
  <c r="BE306" i="2" s="1"/>
  <c r="BI305" i="2"/>
  <c r="BH305" i="2"/>
  <c r="BG305" i="2"/>
  <c r="BF305" i="2"/>
  <c r="X305" i="2"/>
  <c r="V305" i="2"/>
  <c r="T305" i="2"/>
  <c r="P305" i="2"/>
  <c r="K305" i="2" s="1"/>
  <c r="BE305" i="2" s="1"/>
  <c r="BI304" i="2"/>
  <c r="BH304" i="2"/>
  <c r="BG304" i="2"/>
  <c r="BF304" i="2"/>
  <c r="X304" i="2"/>
  <c r="V304" i="2"/>
  <c r="T304" i="2"/>
  <c r="P304" i="2"/>
  <c r="BK304" i="2" s="1"/>
  <c r="BI301" i="2"/>
  <c r="BH301" i="2"/>
  <c r="BG301" i="2"/>
  <c r="BF301" i="2"/>
  <c r="X301" i="2"/>
  <c r="V301" i="2"/>
  <c r="T301" i="2"/>
  <c r="P301" i="2"/>
  <c r="K301" i="2" s="1"/>
  <c r="BE301" i="2" s="1"/>
  <c r="BI300" i="2"/>
  <c r="BH300" i="2"/>
  <c r="BG300" i="2"/>
  <c r="BF300" i="2"/>
  <c r="X300" i="2"/>
  <c r="V300" i="2"/>
  <c r="T300" i="2"/>
  <c r="P300" i="2"/>
  <c r="K300" i="2" s="1"/>
  <c r="BE300" i="2" s="1"/>
  <c r="BI299" i="2"/>
  <c r="BH299" i="2"/>
  <c r="BG299" i="2"/>
  <c r="BF299" i="2"/>
  <c r="X299" i="2"/>
  <c r="V299" i="2"/>
  <c r="T299" i="2"/>
  <c r="P299" i="2"/>
  <c r="K299" i="2" s="1"/>
  <c r="BE299" i="2" s="1"/>
  <c r="BI298" i="2"/>
  <c r="BH298" i="2"/>
  <c r="BG298" i="2"/>
  <c r="BF298" i="2"/>
  <c r="X298" i="2"/>
  <c r="V298" i="2"/>
  <c r="T298" i="2"/>
  <c r="P298" i="2"/>
  <c r="BK298" i="2" s="1"/>
  <c r="BI297" i="2"/>
  <c r="BH297" i="2"/>
  <c r="BG297" i="2"/>
  <c r="BF297" i="2"/>
  <c r="X297" i="2"/>
  <c r="V297" i="2"/>
  <c r="T297" i="2"/>
  <c r="P297" i="2"/>
  <c r="K297" i="2" s="1"/>
  <c r="BE297" i="2" s="1"/>
  <c r="BI295" i="2"/>
  <c r="BH295" i="2"/>
  <c r="BG295" i="2"/>
  <c r="BF295" i="2"/>
  <c r="X295" i="2"/>
  <c r="V295" i="2"/>
  <c r="T295" i="2"/>
  <c r="P295" i="2"/>
  <c r="BK295" i="2" s="1"/>
  <c r="BI294" i="2"/>
  <c r="BH294" i="2"/>
  <c r="BG294" i="2"/>
  <c r="BF294" i="2"/>
  <c r="X294" i="2"/>
  <c r="V294" i="2"/>
  <c r="T294" i="2"/>
  <c r="P294" i="2"/>
  <c r="BK294" i="2" s="1"/>
  <c r="BI293" i="2"/>
  <c r="BH293" i="2"/>
  <c r="BG293" i="2"/>
  <c r="BF293" i="2"/>
  <c r="X293" i="2"/>
  <c r="V293" i="2"/>
  <c r="T293" i="2"/>
  <c r="P293" i="2"/>
  <c r="BK293" i="2" s="1"/>
  <c r="BI292" i="2"/>
  <c r="BH292" i="2"/>
  <c r="BG292" i="2"/>
  <c r="BF292" i="2"/>
  <c r="X292" i="2"/>
  <c r="V292" i="2"/>
  <c r="T292" i="2"/>
  <c r="P292" i="2"/>
  <c r="K292" i="2" s="1"/>
  <c r="BE292" i="2" s="1"/>
  <c r="BI291" i="2"/>
  <c r="BH291" i="2"/>
  <c r="BG291" i="2"/>
  <c r="BF291" i="2"/>
  <c r="X291" i="2"/>
  <c r="V291" i="2"/>
  <c r="T291" i="2"/>
  <c r="P291" i="2"/>
  <c r="BK291" i="2" s="1"/>
  <c r="BI290" i="2"/>
  <c r="BH290" i="2"/>
  <c r="BG290" i="2"/>
  <c r="BF290" i="2"/>
  <c r="X290" i="2"/>
  <c r="V290" i="2"/>
  <c r="T290" i="2"/>
  <c r="P290" i="2"/>
  <c r="BK290" i="2" s="1"/>
  <c r="BI289" i="2"/>
  <c r="BH289" i="2"/>
  <c r="BG289" i="2"/>
  <c r="BF289" i="2"/>
  <c r="X289" i="2"/>
  <c r="V289" i="2"/>
  <c r="T289" i="2"/>
  <c r="P289" i="2"/>
  <c r="K289" i="2" s="1"/>
  <c r="BE289" i="2" s="1"/>
  <c r="BI288" i="2"/>
  <c r="BH288" i="2"/>
  <c r="BG288" i="2"/>
  <c r="BF288" i="2"/>
  <c r="X288" i="2"/>
  <c r="V288" i="2"/>
  <c r="T288" i="2"/>
  <c r="P288" i="2"/>
  <c r="BK288" i="2" s="1"/>
  <c r="BI286" i="2"/>
  <c r="BH286" i="2"/>
  <c r="BG286" i="2"/>
  <c r="BF286" i="2"/>
  <c r="X286" i="2"/>
  <c r="V286" i="2"/>
  <c r="T286" i="2"/>
  <c r="P286" i="2"/>
  <c r="K286" i="2" s="1"/>
  <c r="BE286" i="2" s="1"/>
  <c r="BI285" i="2"/>
  <c r="BH285" i="2"/>
  <c r="BG285" i="2"/>
  <c r="BF285" i="2"/>
  <c r="X285" i="2"/>
  <c r="V285" i="2"/>
  <c r="T285" i="2"/>
  <c r="P285" i="2"/>
  <c r="BK285" i="2" s="1"/>
  <c r="BI284" i="2"/>
  <c r="BH284" i="2"/>
  <c r="BG284" i="2"/>
  <c r="BF284" i="2"/>
  <c r="X284" i="2"/>
  <c r="V284" i="2"/>
  <c r="T284" i="2"/>
  <c r="P284" i="2"/>
  <c r="BK284" i="2" s="1"/>
  <c r="BI283" i="2"/>
  <c r="BH283" i="2"/>
  <c r="BG283" i="2"/>
  <c r="BF283" i="2"/>
  <c r="X283" i="2"/>
  <c r="V283" i="2"/>
  <c r="T283" i="2"/>
  <c r="P283" i="2"/>
  <c r="K283" i="2" s="1"/>
  <c r="BE283" i="2" s="1"/>
  <c r="BI281" i="2"/>
  <c r="BH281" i="2"/>
  <c r="BG281" i="2"/>
  <c r="BF281" i="2"/>
  <c r="X281" i="2"/>
  <c r="V281" i="2"/>
  <c r="T281" i="2"/>
  <c r="P281" i="2"/>
  <c r="BK281" i="2" s="1"/>
  <c r="BI280" i="2"/>
  <c r="BH280" i="2"/>
  <c r="BG280" i="2"/>
  <c r="BF280" i="2"/>
  <c r="X280" i="2"/>
  <c r="V280" i="2"/>
  <c r="T280" i="2"/>
  <c r="P280" i="2"/>
  <c r="K280" i="2" s="1"/>
  <c r="BE280" i="2" s="1"/>
  <c r="BI279" i="2"/>
  <c r="BH279" i="2"/>
  <c r="BG279" i="2"/>
  <c r="BF279" i="2"/>
  <c r="X279" i="2"/>
  <c r="V279" i="2"/>
  <c r="T279" i="2"/>
  <c r="P279" i="2"/>
  <c r="K279" i="2" s="1"/>
  <c r="BE279" i="2" s="1"/>
  <c r="BI278" i="2"/>
  <c r="BH278" i="2"/>
  <c r="BG278" i="2"/>
  <c r="BF278" i="2"/>
  <c r="X278" i="2"/>
  <c r="V278" i="2"/>
  <c r="T278" i="2"/>
  <c r="P278" i="2"/>
  <c r="K278" i="2" s="1"/>
  <c r="BE278" i="2" s="1"/>
  <c r="BI277" i="2"/>
  <c r="BH277" i="2"/>
  <c r="BG277" i="2"/>
  <c r="BF277" i="2"/>
  <c r="X277" i="2"/>
  <c r="V277" i="2"/>
  <c r="T277" i="2"/>
  <c r="P277" i="2"/>
  <c r="K277" i="2" s="1"/>
  <c r="BE277" i="2" s="1"/>
  <c r="BI275" i="2"/>
  <c r="BH275" i="2"/>
  <c r="BG275" i="2"/>
  <c r="BF275" i="2"/>
  <c r="X275" i="2"/>
  <c r="V275" i="2"/>
  <c r="T275" i="2"/>
  <c r="P275" i="2"/>
  <c r="K275" i="2" s="1"/>
  <c r="BE275" i="2" s="1"/>
  <c r="BI274" i="2"/>
  <c r="BH274" i="2"/>
  <c r="BG274" i="2"/>
  <c r="BF274" i="2"/>
  <c r="X274" i="2"/>
  <c r="V274" i="2"/>
  <c r="T274" i="2"/>
  <c r="P274" i="2"/>
  <c r="K274" i="2" s="1"/>
  <c r="BE274" i="2" s="1"/>
  <c r="BI273" i="2"/>
  <c r="BH273" i="2"/>
  <c r="BG273" i="2"/>
  <c r="BF273" i="2"/>
  <c r="X273" i="2"/>
  <c r="V273" i="2"/>
  <c r="T273" i="2"/>
  <c r="P273" i="2"/>
  <c r="BK273" i="2" s="1"/>
  <c r="BI272" i="2"/>
  <c r="BH272" i="2"/>
  <c r="BG272" i="2"/>
  <c r="BF272" i="2"/>
  <c r="X272" i="2"/>
  <c r="V272" i="2"/>
  <c r="T272" i="2"/>
  <c r="P272" i="2"/>
  <c r="BI271" i="2"/>
  <c r="BH271" i="2"/>
  <c r="BG271" i="2"/>
  <c r="BF271" i="2"/>
  <c r="X271" i="2"/>
  <c r="V271" i="2"/>
  <c r="T271" i="2"/>
  <c r="P271" i="2"/>
  <c r="K271" i="2" s="1"/>
  <c r="BE271" i="2" s="1"/>
  <c r="BI270" i="2"/>
  <c r="BH270" i="2"/>
  <c r="BG270" i="2"/>
  <c r="BF270" i="2"/>
  <c r="X270" i="2"/>
  <c r="V270" i="2"/>
  <c r="T270" i="2"/>
  <c r="P270" i="2"/>
  <c r="BK270" i="2" s="1"/>
  <c r="BI269" i="2"/>
  <c r="BH269" i="2"/>
  <c r="BG269" i="2"/>
  <c r="BF269" i="2"/>
  <c r="X269" i="2"/>
  <c r="V269" i="2"/>
  <c r="T269" i="2"/>
  <c r="P269" i="2"/>
  <c r="K269" i="2" s="1"/>
  <c r="BE269" i="2" s="1"/>
  <c r="BI268" i="2"/>
  <c r="BH268" i="2"/>
  <c r="BG268" i="2"/>
  <c r="BF268" i="2"/>
  <c r="X268" i="2"/>
  <c r="V268" i="2"/>
  <c r="T268" i="2"/>
  <c r="P268" i="2"/>
  <c r="K268" i="2" s="1"/>
  <c r="BE268" i="2" s="1"/>
  <c r="BI267" i="2"/>
  <c r="BH267" i="2"/>
  <c r="BG267" i="2"/>
  <c r="BF267" i="2"/>
  <c r="X267" i="2"/>
  <c r="V267" i="2"/>
  <c r="T267" i="2"/>
  <c r="P267" i="2"/>
  <c r="BK267" i="2" s="1"/>
  <c r="BI266" i="2"/>
  <c r="BH266" i="2"/>
  <c r="BG266" i="2"/>
  <c r="BF266" i="2"/>
  <c r="X266" i="2"/>
  <c r="V266" i="2"/>
  <c r="T266" i="2"/>
  <c r="P266" i="2"/>
  <c r="BK266" i="2" s="1"/>
  <c r="BI264" i="2"/>
  <c r="BH264" i="2"/>
  <c r="BG264" i="2"/>
  <c r="BF264" i="2"/>
  <c r="X264" i="2"/>
  <c r="X263" i="2"/>
  <c r="V264" i="2"/>
  <c r="V263" i="2"/>
  <c r="T264" i="2"/>
  <c r="T263" i="2" s="1"/>
  <c r="P264" i="2"/>
  <c r="BI262" i="2"/>
  <c r="BH262" i="2"/>
  <c r="BG262" i="2"/>
  <c r="BF262" i="2"/>
  <c r="X262" i="2"/>
  <c r="V262" i="2"/>
  <c r="T262" i="2"/>
  <c r="P262" i="2"/>
  <c r="K262" i="2" s="1"/>
  <c r="BE262" i="2" s="1"/>
  <c r="BI261" i="2"/>
  <c r="BH261" i="2"/>
  <c r="BG261" i="2"/>
  <c r="BF261" i="2"/>
  <c r="X261" i="2"/>
  <c r="V261" i="2"/>
  <c r="T261" i="2"/>
  <c r="P261" i="2"/>
  <c r="BI260" i="2"/>
  <c r="BH260" i="2"/>
  <c r="BG260" i="2"/>
  <c r="BF260" i="2"/>
  <c r="X260" i="2"/>
  <c r="V260" i="2"/>
  <c r="T260" i="2"/>
  <c r="P260" i="2"/>
  <c r="BI259" i="2"/>
  <c r="BH259" i="2"/>
  <c r="BG259" i="2"/>
  <c r="BF259" i="2"/>
  <c r="X259" i="2"/>
  <c r="V259" i="2"/>
  <c r="T259" i="2"/>
  <c r="P259" i="2"/>
  <c r="BK259" i="2" s="1"/>
  <c r="BI258" i="2"/>
  <c r="BH258" i="2"/>
  <c r="BG258" i="2"/>
  <c r="BF258" i="2"/>
  <c r="X258" i="2"/>
  <c r="V258" i="2"/>
  <c r="T258" i="2"/>
  <c r="P258" i="2"/>
  <c r="BI257" i="2"/>
  <c r="BH257" i="2"/>
  <c r="BG257" i="2"/>
  <c r="BF257" i="2"/>
  <c r="X257" i="2"/>
  <c r="V257" i="2"/>
  <c r="T257" i="2"/>
  <c r="P257" i="2"/>
  <c r="BI256" i="2"/>
  <c r="BH256" i="2"/>
  <c r="BG256" i="2"/>
  <c r="BF256" i="2"/>
  <c r="X256" i="2"/>
  <c r="V256" i="2"/>
  <c r="T256" i="2"/>
  <c r="P256" i="2"/>
  <c r="BI255" i="2"/>
  <c r="BH255" i="2"/>
  <c r="BG255" i="2"/>
  <c r="BF255" i="2"/>
  <c r="X255" i="2"/>
  <c r="V255" i="2"/>
  <c r="T255" i="2"/>
  <c r="P255" i="2"/>
  <c r="BI254" i="2"/>
  <c r="BH254" i="2"/>
  <c r="BG254" i="2"/>
  <c r="BF254" i="2"/>
  <c r="X254" i="2"/>
  <c r="V254" i="2"/>
  <c r="T254" i="2"/>
  <c r="P254" i="2"/>
  <c r="BI253" i="2"/>
  <c r="BH253" i="2"/>
  <c r="BG253" i="2"/>
  <c r="BF253" i="2"/>
  <c r="X253" i="2"/>
  <c r="V253" i="2"/>
  <c r="T253" i="2"/>
  <c r="P253" i="2"/>
  <c r="K253" i="2" s="1"/>
  <c r="BE253" i="2" s="1"/>
  <c r="BI252" i="2"/>
  <c r="BH252" i="2"/>
  <c r="BG252" i="2"/>
  <c r="BF252" i="2"/>
  <c r="X252" i="2"/>
  <c r="V252" i="2"/>
  <c r="T252" i="2"/>
  <c r="P252" i="2"/>
  <c r="K252" i="2" s="1"/>
  <c r="BE252" i="2" s="1"/>
  <c r="BI251" i="2"/>
  <c r="BH251" i="2"/>
  <c r="BG251" i="2"/>
  <c r="BF251" i="2"/>
  <c r="X251" i="2"/>
  <c r="V251" i="2"/>
  <c r="T251" i="2"/>
  <c r="P251" i="2"/>
  <c r="K251" i="2" s="1"/>
  <c r="BE251" i="2" s="1"/>
  <c r="BI250" i="2"/>
  <c r="BH250" i="2"/>
  <c r="BG250" i="2"/>
  <c r="BF250" i="2"/>
  <c r="X250" i="2"/>
  <c r="V250" i="2"/>
  <c r="T250" i="2"/>
  <c r="P250" i="2"/>
  <c r="BI249" i="2"/>
  <c r="BH249" i="2"/>
  <c r="BG249" i="2"/>
  <c r="BF249" i="2"/>
  <c r="X249" i="2"/>
  <c r="V249" i="2"/>
  <c r="T249" i="2"/>
  <c r="P249" i="2"/>
  <c r="BI248" i="2"/>
  <c r="BH248" i="2"/>
  <c r="BG248" i="2"/>
  <c r="BF248" i="2"/>
  <c r="X248" i="2"/>
  <c r="V248" i="2"/>
  <c r="T248" i="2"/>
  <c r="P248" i="2"/>
  <c r="BI246" i="2"/>
  <c r="BH246" i="2"/>
  <c r="BG246" i="2"/>
  <c r="BF246" i="2"/>
  <c r="X246" i="2"/>
  <c r="V246" i="2"/>
  <c r="T246" i="2"/>
  <c r="P246" i="2"/>
  <c r="BI245" i="2"/>
  <c r="BH245" i="2"/>
  <c r="BG245" i="2"/>
  <c r="BF245" i="2"/>
  <c r="X245" i="2"/>
  <c r="V245" i="2"/>
  <c r="T245" i="2"/>
  <c r="P245" i="2"/>
  <c r="K245" i="2" s="1"/>
  <c r="BE245" i="2" s="1"/>
  <c r="BI244" i="2"/>
  <c r="BH244" i="2"/>
  <c r="BG244" i="2"/>
  <c r="BF244" i="2"/>
  <c r="X244" i="2"/>
  <c r="V244" i="2"/>
  <c r="T244" i="2"/>
  <c r="P244" i="2"/>
  <c r="BI243" i="2"/>
  <c r="BH243" i="2"/>
  <c r="BG243" i="2"/>
  <c r="BF243" i="2"/>
  <c r="X243" i="2"/>
  <c r="V243" i="2"/>
  <c r="T243" i="2"/>
  <c r="P243" i="2"/>
  <c r="BI242" i="2"/>
  <c r="BH242" i="2"/>
  <c r="BG242" i="2"/>
  <c r="BF242" i="2"/>
  <c r="X242" i="2"/>
  <c r="V242" i="2"/>
  <c r="T242" i="2"/>
  <c r="P242" i="2"/>
  <c r="K242" i="2" s="1"/>
  <c r="BE242" i="2" s="1"/>
  <c r="BI241" i="2"/>
  <c r="BH241" i="2"/>
  <c r="BG241" i="2"/>
  <c r="BF241" i="2"/>
  <c r="X241" i="2"/>
  <c r="V241" i="2"/>
  <c r="T241" i="2"/>
  <c r="P241" i="2"/>
  <c r="BI240" i="2"/>
  <c r="BH240" i="2"/>
  <c r="BG240" i="2"/>
  <c r="BF240" i="2"/>
  <c r="X240" i="2"/>
  <c r="V240" i="2"/>
  <c r="T240" i="2"/>
  <c r="P240" i="2"/>
  <c r="K240" i="2" s="1"/>
  <c r="BE240" i="2" s="1"/>
  <c r="BI239" i="2"/>
  <c r="BH239" i="2"/>
  <c r="BG239" i="2"/>
  <c r="BF239" i="2"/>
  <c r="X239" i="2"/>
  <c r="V239" i="2"/>
  <c r="T239" i="2"/>
  <c r="P239" i="2"/>
  <c r="BI238" i="2"/>
  <c r="BH238" i="2"/>
  <c r="BG238" i="2"/>
  <c r="BF238" i="2"/>
  <c r="X238" i="2"/>
  <c r="V238" i="2"/>
  <c r="T238" i="2"/>
  <c r="P238" i="2"/>
  <c r="BI237" i="2"/>
  <c r="BH237" i="2"/>
  <c r="BG237" i="2"/>
  <c r="BF237" i="2"/>
  <c r="X237" i="2"/>
  <c r="V237" i="2"/>
  <c r="T237" i="2"/>
  <c r="P237" i="2"/>
  <c r="BI236" i="2"/>
  <c r="BH236" i="2"/>
  <c r="BG236" i="2"/>
  <c r="BF236" i="2"/>
  <c r="X236" i="2"/>
  <c r="V236" i="2"/>
  <c r="T236" i="2"/>
  <c r="P236" i="2"/>
  <c r="BI235" i="2"/>
  <c r="BH235" i="2"/>
  <c r="BG235" i="2"/>
  <c r="BF235" i="2"/>
  <c r="X235" i="2"/>
  <c r="V235" i="2"/>
  <c r="T235" i="2"/>
  <c r="P235" i="2"/>
  <c r="BI234" i="2"/>
  <c r="BH234" i="2"/>
  <c r="BG234" i="2"/>
  <c r="BF234" i="2"/>
  <c r="X234" i="2"/>
  <c r="V234" i="2"/>
  <c r="T234" i="2"/>
  <c r="P234" i="2"/>
  <c r="K234" i="2" s="1"/>
  <c r="BE234" i="2" s="1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30" i="2"/>
  <c r="BH230" i="2"/>
  <c r="BG230" i="2"/>
  <c r="BF230" i="2"/>
  <c r="X230" i="2"/>
  <c r="V230" i="2"/>
  <c r="T230" i="2"/>
  <c r="P230" i="2"/>
  <c r="BI229" i="2"/>
  <c r="BH229" i="2"/>
  <c r="BG229" i="2"/>
  <c r="BF229" i="2"/>
  <c r="X229" i="2"/>
  <c r="V229" i="2"/>
  <c r="T229" i="2"/>
  <c r="P229" i="2"/>
  <c r="BI228" i="2"/>
  <c r="BH228" i="2"/>
  <c r="BG228" i="2"/>
  <c r="BF228" i="2"/>
  <c r="X228" i="2"/>
  <c r="V228" i="2"/>
  <c r="T228" i="2"/>
  <c r="P228" i="2"/>
  <c r="BK228" i="2" s="1"/>
  <c r="BI227" i="2"/>
  <c r="BH227" i="2"/>
  <c r="BG227" i="2"/>
  <c r="BF227" i="2"/>
  <c r="X227" i="2"/>
  <c r="V227" i="2"/>
  <c r="T227" i="2"/>
  <c r="P227" i="2"/>
  <c r="BI226" i="2"/>
  <c r="BH226" i="2"/>
  <c r="BG226" i="2"/>
  <c r="BF226" i="2"/>
  <c r="X226" i="2"/>
  <c r="V226" i="2"/>
  <c r="T226" i="2"/>
  <c r="P226" i="2"/>
  <c r="BK226" i="2" s="1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BI222" i="2"/>
  <c r="BH222" i="2"/>
  <c r="BG222" i="2"/>
  <c r="BF222" i="2"/>
  <c r="X222" i="2"/>
  <c r="V222" i="2"/>
  <c r="T222" i="2"/>
  <c r="P222" i="2"/>
  <c r="BI221" i="2"/>
  <c r="BH221" i="2"/>
  <c r="BG221" i="2"/>
  <c r="BF221" i="2"/>
  <c r="X221" i="2"/>
  <c r="V221" i="2"/>
  <c r="T221" i="2"/>
  <c r="P221" i="2"/>
  <c r="K221" i="2" s="1"/>
  <c r="BE221" i="2" s="1"/>
  <c r="BI220" i="2"/>
  <c r="BH220" i="2"/>
  <c r="BG220" i="2"/>
  <c r="BF220" i="2"/>
  <c r="X220" i="2"/>
  <c r="V220" i="2"/>
  <c r="T220" i="2"/>
  <c r="P220" i="2"/>
  <c r="BI219" i="2"/>
  <c r="BH219" i="2"/>
  <c r="BG219" i="2"/>
  <c r="BF219" i="2"/>
  <c r="X219" i="2"/>
  <c r="V219" i="2"/>
  <c r="T219" i="2"/>
  <c r="P219" i="2"/>
  <c r="BK219" i="2" s="1"/>
  <c r="BI218" i="2"/>
  <c r="BH218" i="2"/>
  <c r="BG218" i="2"/>
  <c r="BF218" i="2"/>
  <c r="X218" i="2"/>
  <c r="V218" i="2"/>
  <c r="T218" i="2"/>
  <c r="P218" i="2"/>
  <c r="BI217" i="2"/>
  <c r="BH217" i="2"/>
  <c r="BG217" i="2"/>
  <c r="BF217" i="2"/>
  <c r="X217" i="2"/>
  <c r="V217" i="2"/>
  <c r="T217" i="2"/>
  <c r="P217" i="2"/>
  <c r="BI216" i="2"/>
  <c r="BH216" i="2"/>
  <c r="BG216" i="2"/>
  <c r="BF216" i="2"/>
  <c r="X216" i="2"/>
  <c r="V216" i="2"/>
  <c r="T216" i="2"/>
  <c r="P216" i="2"/>
  <c r="BI215" i="2"/>
  <c r="BH215" i="2"/>
  <c r="BG215" i="2"/>
  <c r="BF215" i="2"/>
  <c r="X215" i="2"/>
  <c r="V215" i="2"/>
  <c r="T215" i="2"/>
  <c r="P215" i="2"/>
  <c r="BI214" i="2"/>
  <c r="BH214" i="2"/>
  <c r="BG214" i="2"/>
  <c r="BF214" i="2"/>
  <c r="X214" i="2"/>
  <c r="V214" i="2"/>
  <c r="T214" i="2"/>
  <c r="P214" i="2"/>
  <c r="K214" i="2" s="1"/>
  <c r="BE214" i="2" s="1"/>
  <c r="BI213" i="2"/>
  <c r="BH213" i="2"/>
  <c r="BG213" i="2"/>
  <c r="BF213" i="2"/>
  <c r="X213" i="2"/>
  <c r="V213" i="2"/>
  <c r="T213" i="2"/>
  <c r="P213" i="2"/>
  <c r="BI212" i="2"/>
  <c r="BH212" i="2"/>
  <c r="BG212" i="2"/>
  <c r="BF212" i="2"/>
  <c r="X212" i="2"/>
  <c r="V212" i="2"/>
  <c r="T212" i="2"/>
  <c r="P212" i="2"/>
  <c r="BI211" i="2"/>
  <c r="BH211" i="2"/>
  <c r="BG211" i="2"/>
  <c r="BF211" i="2"/>
  <c r="X211" i="2"/>
  <c r="V211" i="2"/>
  <c r="T211" i="2"/>
  <c r="P211" i="2"/>
  <c r="BI210" i="2"/>
  <c r="BH210" i="2"/>
  <c r="BG210" i="2"/>
  <c r="BF210" i="2"/>
  <c r="X210" i="2"/>
  <c r="V210" i="2"/>
  <c r="T210" i="2"/>
  <c r="P210" i="2"/>
  <c r="K210" i="2" s="1"/>
  <c r="BE210" i="2" s="1"/>
  <c r="BI208" i="2"/>
  <c r="BH208" i="2"/>
  <c r="BG208" i="2"/>
  <c r="BF208" i="2"/>
  <c r="X208" i="2"/>
  <c r="V208" i="2"/>
  <c r="T208" i="2"/>
  <c r="P208" i="2"/>
  <c r="K208" i="2" s="1"/>
  <c r="BE208" i="2" s="1"/>
  <c r="BI207" i="2"/>
  <c r="BH207" i="2"/>
  <c r="BG207" i="2"/>
  <c r="BF207" i="2"/>
  <c r="X207" i="2"/>
  <c r="V207" i="2"/>
  <c r="T207" i="2"/>
  <c r="P207" i="2"/>
  <c r="BI206" i="2"/>
  <c r="BH206" i="2"/>
  <c r="BG206" i="2"/>
  <c r="BF206" i="2"/>
  <c r="X206" i="2"/>
  <c r="V206" i="2"/>
  <c r="T206" i="2"/>
  <c r="P206" i="2"/>
  <c r="BI204" i="2"/>
  <c r="BH204" i="2"/>
  <c r="BG204" i="2"/>
  <c r="BF204" i="2"/>
  <c r="X204" i="2"/>
  <c r="V204" i="2"/>
  <c r="T204" i="2"/>
  <c r="P204" i="2"/>
  <c r="BK204" i="2" s="1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200" i="2"/>
  <c r="BH200" i="2"/>
  <c r="BG200" i="2"/>
  <c r="BF200" i="2"/>
  <c r="X200" i="2"/>
  <c r="V200" i="2"/>
  <c r="T200" i="2"/>
  <c r="P200" i="2"/>
  <c r="BI199" i="2"/>
  <c r="BH199" i="2"/>
  <c r="BG199" i="2"/>
  <c r="BF199" i="2"/>
  <c r="X199" i="2"/>
  <c r="V199" i="2"/>
  <c r="T199" i="2"/>
  <c r="P199" i="2"/>
  <c r="BI198" i="2"/>
  <c r="BH198" i="2"/>
  <c r="BG198" i="2"/>
  <c r="BF198" i="2"/>
  <c r="X198" i="2"/>
  <c r="V198" i="2"/>
  <c r="T198" i="2"/>
  <c r="P198" i="2"/>
  <c r="BI197" i="2"/>
  <c r="BH197" i="2"/>
  <c r="BG197" i="2"/>
  <c r="BF197" i="2"/>
  <c r="X197" i="2"/>
  <c r="V197" i="2"/>
  <c r="T197" i="2"/>
  <c r="P197" i="2"/>
  <c r="BI196" i="2"/>
  <c r="BH196" i="2"/>
  <c r="BG196" i="2"/>
  <c r="BF196" i="2"/>
  <c r="X196" i="2"/>
  <c r="V196" i="2"/>
  <c r="T196" i="2"/>
  <c r="P196" i="2"/>
  <c r="K196" i="2" s="1"/>
  <c r="BE196" i="2" s="1"/>
  <c r="BI195" i="2"/>
  <c r="BH195" i="2"/>
  <c r="BG195" i="2"/>
  <c r="BF195" i="2"/>
  <c r="X195" i="2"/>
  <c r="V195" i="2"/>
  <c r="T195" i="2"/>
  <c r="P195" i="2"/>
  <c r="BI194" i="2"/>
  <c r="BH194" i="2"/>
  <c r="BG194" i="2"/>
  <c r="BF194" i="2"/>
  <c r="X194" i="2"/>
  <c r="V194" i="2"/>
  <c r="T194" i="2"/>
  <c r="P194" i="2"/>
  <c r="BI193" i="2"/>
  <c r="BH193" i="2"/>
  <c r="BG193" i="2"/>
  <c r="BF193" i="2"/>
  <c r="X193" i="2"/>
  <c r="V193" i="2"/>
  <c r="T193" i="2"/>
  <c r="P193" i="2"/>
  <c r="BI192" i="2"/>
  <c r="BH192" i="2"/>
  <c r="BG192" i="2"/>
  <c r="BF192" i="2"/>
  <c r="X192" i="2"/>
  <c r="V192" i="2"/>
  <c r="T192" i="2"/>
  <c r="P192" i="2"/>
  <c r="BI191" i="2"/>
  <c r="BH191" i="2"/>
  <c r="BG191" i="2"/>
  <c r="BF191" i="2"/>
  <c r="X191" i="2"/>
  <c r="V191" i="2"/>
  <c r="T191" i="2"/>
  <c r="P191" i="2"/>
  <c r="K191" i="2" s="1"/>
  <c r="BE191" i="2" s="1"/>
  <c r="BI189" i="2"/>
  <c r="BH189" i="2"/>
  <c r="BG189" i="2"/>
  <c r="BF189" i="2"/>
  <c r="X189" i="2"/>
  <c r="V189" i="2"/>
  <c r="T189" i="2"/>
  <c r="P189" i="2"/>
  <c r="BK189" i="2" s="1"/>
  <c r="BI188" i="2"/>
  <c r="BH188" i="2"/>
  <c r="BG188" i="2"/>
  <c r="BF188" i="2"/>
  <c r="X188" i="2"/>
  <c r="V188" i="2"/>
  <c r="T188" i="2"/>
  <c r="P188" i="2"/>
  <c r="BI187" i="2"/>
  <c r="BH187" i="2"/>
  <c r="BG187" i="2"/>
  <c r="BF187" i="2"/>
  <c r="X187" i="2"/>
  <c r="V187" i="2"/>
  <c r="T187" i="2"/>
  <c r="P187" i="2"/>
  <c r="BI186" i="2"/>
  <c r="BH186" i="2"/>
  <c r="BG186" i="2"/>
  <c r="BF186" i="2"/>
  <c r="X186" i="2"/>
  <c r="V186" i="2"/>
  <c r="T186" i="2"/>
  <c r="P186" i="2"/>
  <c r="K186" i="2" s="1"/>
  <c r="BI185" i="2"/>
  <c r="BH185" i="2"/>
  <c r="BG185" i="2"/>
  <c r="BF185" i="2"/>
  <c r="X185" i="2"/>
  <c r="V185" i="2"/>
  <c r="T185" i="2"/>
  <c r="P185" i="2"/>
  <c r="BI184" i="2"/>
  <c r="BH184" i="2"/>
  <c r="BG184" i="2"/>
  <c r="BF184" i="2"/>
  <c r="X184" i="2"/>
  <c r="V184" i="2"/>
  <c r="T184" i="2"/>
  <c r="P184" i="2"/>
  <c r="BI183" i="2"/>
  <c r="BH183" i="2"/>
  <c r="BG183" i="2"/>
  <c r="BF183" i="2"/>
  <c r="X183" i="2"/>
  <c r="V183" i="2"/>
  <c r="T183" i="2"/>
  <c r="P183" i="2"/>
  <c r="K183" i="2" s="1"/>
  <c r="BE183" i="2" s="1"/>
  <c r="BI182" i="2"/>
  <c r="BH182" i="2"/>
  <c r="BG182" i="2"/>
  <c r="BF182" i="2"/>
  <c r="X182" i="2"/>
  <c r="V182" i="2"/>
  <c r="T182" i="2"/>
  <c r="P182" i="2"/>
  <c r="K182" i="2" s="1"/>
  <c r="BE182" i="2" s="1"/>
  <c r="BI181" i="2"/>
  <c r="BH181" i="2"/>
  <c r="BG181" i="2"/>
  <c r="BF181" i="2"/>
  <c r="X181" i="2"/>
  <c r="V181" i="2"/>
  <c r="T181" i="2"/>
  <c r="P181" i="2"/>
  <c r="BI180" i="2"/>
  <c r="BH180" i="2"/>
  <c r="BG180" i="2"/>
  <c r="BF180" i="2"/>
  <c r="X180" i="2"/>
  <c r="V180" i="2"/>
  <c r="T180" i="2"/>
  <c r="P180" i="2"/>
  <c r="BI179" i="2"/>
  <c r="BH179" i="2"/>
  <c r="BG179" i="2"/>
  <c r="BF179" i="2"/>
  <c r="X179" i="2"/>
  <c r="V179" i="2"/>
  <c r="T179" i="2"/>
  <c r="P179" i="2"/>
  <c r="BI178" i="2"/>
  <c r="BH178" i="2"/>
  <c r="BG178" i="2"/>
  <c r="BF178" i="2"/>
  <c r="X178" i="2"/>
  <c r="V178" i="2"/>
  <c r="T178" i="2"/>
  <c r="P178" i="2"/>
  <c r="BI177" i="2"/>
  <c r="BH177" i="2"/>
  <c r="BG177" i="2"/>
  <c r="BF177" i="2"/>
  <c r="X177" i="2"/>
  <c r="V177" i="2"/>
  <c r="T177" i="2"/>
  <c r="P177" i="2"/>
  <c r="BI176" i="2"/>
  <c r="BH176" i="2"/>
  <c r="BG176" i="2"/>
  <c r="BF176" i="2"/>
  <c r="X176" i="2"/>
  <c r="V176" i="2"/>
  <c r="T176" i="2"/>
  <c r="P176" i="2"/>
  <c r="BI175" i="2"/>
  <c r="BH175" i="2"/>
  <c r="BG175" i="2"/>
  <c r="BF175" i="2"/>
  <c r="X175" i="2"/>
  <c r="V175" i="2"/>
  <c r="T175" i="2"/>
  <c r="P175" i="2"/>
  <c r="K175" i="2" s="1"/>
  <c r="BE175" i="2" s="1"/>
  <c r="BI173" i="2"/>
  <c r="BH173" i="2"/>
  <c r="BG173" i="2"/>
  <c r="BF173" i="2"/>
  <c r="X173" i="2"/>
  <c r="V173" i="2"/>
  <c r="T173" i="2"/>
  <c r="P173" i="2"/>
  <c r="BI172" i="2"/>
  <c r="BH172" i="2"/>
  <c r="BG172" i="2"/>
  <c r="BF172" i="2"/>
  <c r="X172" i="2"/>
  <c r="V172" i="2"/>
  <c r="T172" i="2"/>
  <c r="P172" i="2"/>
  <c r="BI171" i="2"/>
  <c r="BH171" i="2"/>
  <c r="BG171" i="2"/>
  <c r="BF171" i="2"/>
  <c r="X171" i="2"/>
  <c r="V171" i="2"/>
  <c r="T171" i="2"/>
  <c r="P171" i="2"/>
  <c r="BI170" i="2"/>
  <c r="BH170" i="2"/>
  <c r="BG170" i="2"/>
  <c r="BF170" i="2"/>
  <c r="X170" i="2"/>
  <c r="V170" i="2"/>
  <c r="T170" i="2"/>
  <c r="P170" i="2"/>
  <c r="BI169" i="2"/>
  <c r="BH169" i="2"/>
  <c r="BG169" i="2"/>
  <c r="BF169" i="2"/>
  <c r="X169" i="2"/>
  <c r="V169" i="2"/>
  <c r="T169" i="2"/>
  <c r="P169" i="2"/>
  <c r="BI168" i="2"/>
  <c r="BH168" i="2"/>
  <c r="BG168" i="2"/>
  <c r="BF168" i="2"/>
  <c r="X168" i="2"/>
  <c r="V168" i="2"/>
  <c r="T168" i="2"/>
  <c r="P168" i="2"/>
  <c r="BI167" i="2"/>
  <c r="BH167" i="2"/>
  <c r="BG167" i="2"/>
  <c r="BF167" i="2"/>
  <c r="X167" i="2"/>
  <c r="V167" i="2"/>
  <c r="T167" i="2"/>
  <c r="P167" i="2"/>
  <c r="BI166" i="2"/>
  <c r="BH166" i="2"/>
  <c r="BG166" i="2"/>
  <c r="BF166" i="2"/>
  <c r="X166" i="2"/>
  <c r="V166" i="2"/>
  <c r="T166" i="2"/>
  <c r="P166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3" i="2"/>
  <c r="BH163" i="2"/>
  <c r="BG163" i="2"/>
  <c r="BF163" i="2"/>
  <c r="X163" i="2"/>
  <c r="V163" i="2"/>
  <c r="T163" i="2"/>
  <c r="P163" i="2"/>
  <c r="BI160" i="2"/>
  <c r="BH160" i="2"/>
  <c r="BG160" i="2"/>
  <c r="BF160" i="2"/>
  <c r="X160" i="2"/>
  <c r="X159" i="2" s="1"/>
  <c r="V160" i="2"/>
  <c r="V159" i="2" s="1"/>
  <c r="T160" i="2"/>
  <c r="T159" i="2"/>
  <c r="P160" i="2"/>
  <c r="K160" i="2" s="1"/>
  <c r="BE160" i="2" s="1"/>
  <c r="BI158" i="2"/>
  <c r="BH158" i="2"/>
  <c r="BG158" i="2"/>
  <c r="BF158" i="2"/>
  <c r="X158" i="2"/>
  <c r="V158" i="2"/>
  <c r="T158" i="2"/>
  <c r="P158" i="2"/>
  <c r="BK158" i="2" s="1"/>
  <c r="BI157" i="2"/>
  <c r="BH157" i="2"/>
  <c r="BG157" i="2"/>
  <c r="BF157" i="2"/>
  <c r="X157" i="2"/>
  <c r="V157" i="2"/>
  <c r="T157" i="2"/>
  <c r="P157" i="2"/>
  <c r="K157" i="2" s="1"/>
  <c r="BE157" i="2" s="1"/>
  <c r="BI156" i="2"/>
  <c r="BH156" i="2"/>
  <c r="BG156" i="2"/>
  <c r="BF156" i="2"/>
  <c r="X156" i="2"/>
  <c r="V156" i="2"/>
  <c r="T156" i="2"/>
  <c r="P156" i="2"/>
  <c r="BK156" i="2" s="1"/>
  <c r="BI154" i="2"/>
  <c r="BH154" i="2"/>
  <c r="BG154" i="2"/>
  <c r="BF154" i="2"/>
  <c r="X154" i="2"/>
  <c r="V154" i="2"/>
  <c r="T154" i="2"/>
  <c r="P154" i="2"/>
  <c r="BI153" i="2"/>
  <c r="BH153" i="2"/>
  <c r="BG153" i="2"/>
  <c r="BF153" i="2"/>
  <c r="X153" i="2"/>
  <c r="V153" i="2"/>
  <c r="T153" i="2"/>
  <c r="P153" i="2"/>
  <c r="K153" i="2" s="1"/>
  <c r="BE153" i="2" s="1"/>
  <c r="BI152" i="2"/>
  <c r="BH152" i="2"/>
  <c r="BG152" i="2"/>
  <c r="BF152" i="2"/>
  <c r="X152" i="2"/>
  <c r="V152" i="2"/>
  <c r="T152" i="2"/>
  <c r="P152" i="2"/>
  <c r="K152" i="2" s="1"/>
  <c r="BE152" i="2" s="1"/>
  <c r="BI151" i="2"/>
  <c r="BH151" i="2"/>
  <c r="BG151" i="2"/>
  <c r="BF151" i="2"/>
  <c r="X151" i="2"/>
  <c r="V151" i="2"/>
  <c r="T151" i="2"/>
  <c r="P151" i="2"/>
  <c r="BK151" i="2" s="1"/>
  <c r="BI150" i="2"/>
  <c r="BH150" i="2"/>
  <c r="BG150" i="2"/>
  <c r="BF150" i="2"/>
  <c r="X150" i="2"/>
  <c r="V150" i="2"/>
  <c r="T150" i="2"/>
  <c r="P150" i="2"/>
  <c r="BK150" i="2" s="1"/>
  <c r="BI148" i="2"/>
  <c r="BH148" i="2"/>
  <c r="BG148" i="2"/>
  <c r="BF148" i="2"/>
  <c r="X148" i="2"/>
  <c r="X147" i="2" s="1"/>
  <c r="V148" i="2"/>
  <c r="V147" i="2"/>
  <c r="T148" i="2"/>
  <c r="T147" i="2" s="1"/>
  <c r="P148" i="2"/>
  <c r="K148" i="2" s="1"/>
  <c r="BE148" i="2" s="1"/>
  <c r="BI146" i="2"/>
  <c r="BH146" i="2"/>
  <c r="BG146" i="2"/>
  <c r="BF146" i="2"/>
  <c r="X146" i="2"/>
  <c r="X145" i="2"/>
  <c r="X144" i="2" s="1"/>
  <c r="V146" i="2"/>
  <c r="V145" i="2" s="1"/>
  <c r="V144" i="2" s="1"/>
  <c r="T146" i="2"/>
  <c r="T145" i="2"/>
  <c r="T144" i="2" s="1"/>
  <c r="P146" i="2"/>
  <c r="K146" i="2" s="1"/>
  <c r="BE146" i="2" s="1"/>
  <c r="J138" i="2"/>
  <c r="F136" i="2"/>
  <c r="E134" i="2"/>
  <c r="J89" i="2"/>
  <c r="F87" i="2"/>
  <c r="E85" i="2"/>
  <c r="J22" i="2"/>
  <c r="E22" i="2"/>
  <c r="J90" i="2"/>
  <c r="J21" i="2"/>
  <c r="J16" i="2"/>
  <c r="E16" i="2"/>
  <c r="F139" i="2" s="1"/>
  <c r="J15" i="2"/>
  <c r="J13" i="2"/>
  <c r="E13" i="2"/>
  <c r="F138" i="2"/>
  <c r="J12" i="2"/>
  <c r="J10" i="2"/>
  <c r="J136" i="2" s="1"/>
  <c r="L90" i="1"/>
  <c r="AM90" i="1"/>
  <c r="AM89" i="1"/>
  <c r="L89" i="1"/>
  <c r="AM87" i="1"/>
  <c r="L87" i="1"/>
  <c r="L85" i="1"/>
  <c r="L84" i="1"/>
  <c r="R340" i="2"/>
  <c r="Q340" i="2"/>
  <c r="R339" i="2"/>
  <c r="Q339" i="2"/>
  <c r="R338" i="2"/>
  <c r="Q336" i="2"/>
  <c r="R333" i="2"/>
  <c r="Q331" i="2"/>
  <c r="R327" i="2"/>
  <c r="R324" i="2"/>
  <c r="Q317" i="2"/>
  <c r="Q316" i="2"/>
  <c r="Q315" i="2"/>
  <c r="R314" i="2"/>
  <c r="Q313" i="2"/>
  <c r="Q311" i="2"/>
  <c r="Q309" i="2"/>
  <c r="R308" i="2"/>
  <c r="R304" i="2"/>
  <c r="Q297" i="2"/>
  <c r="R294" i="2"/>
  <c r="R292" i="2"/>
  <c r="Q291" i="2"/>
  <c r="R286" i="2"/>
  <c r="R285" i="2"/>
  <c r="Q284" i="2"/>
  <c r="R283" i="2"/>
  <c r="Q280" i="2"/>
  <c r="R279" i="2"/>
  <c r="R277" i="2"/>
  <c r="R275" i="2"/>
  <c r="Q271" i="2"/>
  <c r="R262" i="2"/>
  <c r="Q261" i="2"/>
  <c r="R257" i="2"/>
  <c r="Q256" i="2"/>
  <c r="R255" i="2"/>
  <c r="R250" i="2"/>
  <c r="Q249" i="2"/>
  <c r="Q245" i="2"/>
  <c r="Q243" i="2"/>
  <c r="R242" i="2"/>
  <c r="Q241" i="2"/>
  <c r="R239" i="2"/>
  <c r="R229" i="2"/>
  <c r="R228" i="2"/>
  <c r="Q226" i="2"/>
  <c r="Q225" i="2"/>
  <c r="Q223" i="2"/>
  <c r="R219" i="2"/>
  <c r="Q218" i="2"/>
  <c r="Q217" i="2"/>
  <c r="Q216" i="2"/>
  <c r="R213" i="2"/>
  <c r="R211" i="2"/>
  <c r="Q208" i="2"/>
  <c r="R204" i="2"/>
  <c r="Q198" i="2"/>
  <c r="R197" i="2"/>
  <c r="Q197" i="2"/>
  <c r="R196" i="2"/>
  <c r="R192" i="2"/>
  <c r="R191" i="2"/>
  <c r="Q188" i="2"/>
  <c r="R187" i="2"/>
  <c r="R186" i="2"/>
  <c r="Q184" i="2"/>
  <c r="R179" i="2"/>
  <c r="Q173" i="2"/>
  <c r="R160" i="2"/>
  <c r="Q156" i="2"/>
  <c r="R154" i="2"/>
  <c r="R153" i="2"/>
  <c r="R152" i="2"/>
  <c r="Q150" i="2"/>
  <c r="R148" i="2"/>
  <c r="R336" i="2"/>
  <c r="Q334" i="2"/>
  <c r="R331" i="2"/>
  <c r="Q328" i="2"/>
  <c r="Q327" i="2"/>
  <c r="Q326" i="2"/>
  <c r="Q325" i="2"/>
  <c r="R321" i="2"/>
  <c r="R319" i="2"/>
  <c r="Q310" i="2"/>
  <c r="Q305" i="2"/>
  <c r="Q304" i="2"/>
  <c r="Q301" i="2"/>
  <c r="Q300" i="2"/>
  <c r="R299" i="2"/>
  <c r="Q298" i="2"/>
  <c r="R297" i="2"/>
  <c r="R295" i="2"/>
  <c r="Q294" i="2"/>
  <c r="Q293" i="2"/>
  <c r="Q292" i="2"/>
  <c r="R291" i="2"/>
  <c r="R288" i="2"/>
  <c r="Q285" i="2"/>
  <c r="R284" i="2"/>
  <c r="Q281" i="2"/>
  <c r="Q279" i="2"/>
  <c r="R274" i="2"/>
  <c r="R273" i="2"/>
  <c r="Q269" i="2"/>
  <c r="R268" i="2"/>
  <c r="Q267" i="2"/>
  <c r="R266" i="2"/>
  <c r="R264" i="2"/>
  <c r="Q262" i="2"/>
  <c r="R261" i="2"/>
  <c r="R260" i="2"/>
  <c r="R256" i="2"/>
  <c r="Q255" i="2"/>
  <c r="R254" i="2"/>
  <c r="R253" i="2"/>
  <c r="R251" i="2"/>
  <c r="R249" i="2"/>
  <c r="R241" i="2"/>
  <c r="Q239" i="2"/>
  <c r="Q236" i="2"/>
  <c r="Q233" i="2"/>
  <c r="R227" i="2"/>
  <c r="Q222" i="2"/>
  <c r="R220" i="2"/>
  <c r="Q219" i="2"/>
  <c r="R215" i="2"/>
  <c r="Q212" i="2"/>
  <c r="R210" i="2"/>
  <c r="R208" i="2"/>
  <c r="R206" i="2"/>
  <c r="R203" i="2"/>
  <c r="Q201" i="2"/>
  <c r="R200" i="2"/>
  <c r="Q196" i="2"/>
  <c r="Q195" i="2"/>
  <c r="Q194" i="2"/>
  <c r="Q193" i="2"/>
  <c r="Q191" i="2"/>
  <c r="R189" i="2"/>
  <c r="K189" i="2"/>
  <c r="R188" i="2"/>
  <c r="Q186" i="2"/>
  <c r="R185" i="2"/>
  <c r="Q183" i="2"/>
  <c r="Q182" i="2"/>
  <c r="Q181" i="2"/>
  <c r="Q180" i="2"/>
  <c r="Q177" i="2"/>
  <c r="Q172" i="2"/>
  <c r="Q171" i="2"/>
  <c r="Q169" i="2"/>
  <c r="Q167" i="2"/>
  <c r="R166" i="2"/>
  <c r="Q164" i="2"/>
  <c r="R158" i="2"/>
  <c r="Q158" i="2"/>
  <c r="Q151" i="2"/>
  <c r="R150" i="2"/>
  <c r="Q148" i="2"/>
  <c r="R146" i="2"/>
  <c r="Q333" i="2"/>
  <c r="R332" i="2"/>
  <c r="R328" i="2"/>
  <c r="R326" i="2"/>
  <c r="Q322" i="2"/>
  <c r="R320" i="2"/>
  <c r="R318" i="2"/>
  <c r="Q318" i="2"/>
  <c r="R317" i="2"/>
  <c r="Q314" i="2"/>
  <c r="R312" i="2"/>
  <c r="R310" i="2"/>
  <c r="R309" i="2"/>
  <c r="Q308" i="2"/>
  <c r="R307" i="2"/>
  <c r="R306" i="2"/>
  <c r="R301" i="2"/>
  <c r="R300" i="2"/>
  <c r="R298" i="2"/>
  <c r="R293" i="2"/>
  <c r="R290" i="2"/>
  <c r="R289" i="2"/>
  <c r="Q286" i="2"/>
  <c r="Q283" i="2"/>
  <c r="R278" i="2"/>
  <c r="Q275" i="2"/>
  <c r="Q274" i="2"/>
  <c r="Q272" i="2"/>
  <c r="R271" i="2"/>
  <c r="Q270" i="2"/>
  <c r="R269" i="2"/>
  <c r="Q264" i="2"/>
  <c r="R259" i="2"/>
  <c r="R258" i="2"/>
  <c r="Q253" i="2"/>
  <c r="R252" i="2"/>
  <c r="Q251" i="2"/>
  <c r="Q248" i="2"/>
  <c r="Q246" i="2"/>
  <c r="R245" i="2"/>
  <c r="Q244" i="2"/>
  <c r="R243" i="2"/>
  <c r="Q240" i="2"/>
  <c r="Q238" i="2"/>
  <c r="R237" i="2"/>
  <c r="R235" i="2"/>
  <c r="Q234" i="2"/>
  <c r="R231" i="2"/>
  <c r="Q230" i="2"/>
  <c r="Q228" i="2"/>
  <c r="Q227" i="2"/>
  <c r="R226" i="2"/>
  <c r="R225" i="2"/>
  <c r="R223" i="2"/>
  <c r="R221" i="2"/>
  <c r="R218" i="2"/>
  <c r="R216" i="2"/>
  <c r="Q215" i="2"/>
  <c r="Q214" i="2"/>
  <c r="R212" i="2"/>
  <c r="Q211" i="2"/>
  <c r="R207" i="2"/>
  <c r="Q204" i="2"/>
  <c r="Q203" i="2"/>
  <c r="R201" i="2"/>
  <c r="Q200" i="2"/>
  <c r="Q199" i="2"/>
  <c r="R193" i="2"/>
  <c r="Q192" i="2"/>
  <c r="Q185" i="2"/>
  <c r="R182" i="2"/>
  <c r="R181" i="2"/>
  <c r="R180" i="2"/>
  <c r="R178" i="2"/>
  <c r="Q178" i="2"/>
  <c r="R176" i="2"/>
  <c r="R173" i="2"/>
  <c r="R171" i="2"/>
  <c r="Q170" i="2"/>
  <c r="Q168" i="2"/>
  <c r="Q166" i="2"/>
  <c r="R165" i="2"/>
  <c r="R164" i="2"/>
  <c r="R163" i="2"/>
  <c r="Q157" i="2"/>
  <c r="Q154" i="2"/>
  <c r="Q338" i="2"/>
  <c r="R334" i="2"/>
  <c r="Q332" i="2"/>
  <c r="R325" i="2"/>
  <c r="Q324" i="2"/>
  <c r="R322" i="2"/>
  <c r="Q321" i="2"/>
  <c r="Q320" i="2"/>
  <c r="Q319" i="2"/>
  <c r="R316" i="2"/>
  <c r="R315" i="2"/>
  <c r="R313" i="2"/>
  <c r="Q312" i="2"/>
  <c r="R311" i="2"/>
  <c r="Q307" i="2"/>
  <c r="Q306" i="2"/>
  <c r="R305" i="2"/>
  <c r="Q299" i="2"/>
  <c r="Q295" i="2"/>
  <c r="Q290" i="2"/>
  <c r="Q289" i="2"/>
  <c r="Q288" i="2"/>
  <c r="R281" i="2"/>
  <c r="R280" i="2"/>
  <c r="Q278" i="2"/>
  <c r="Q277" i="2"/>
  <c r="Q273" i="2"/>
  <c r="R272" i="2"/>
  <c r="R270" i="2"/>
  <c r="Q268" i="2"/>
  <c r="R267" i="2"/>
  <c r="Q266" i="2"/>
  <c r="Q260" i="2"/>
  <c r="Q259" i="2"/>
  <c r="Q258" i="2"/>
  <c r="Q257" i="2"/>
  <c r="Q254" i="2"/>
  <c r="Q252" i="2"/>
  <c r="Q250" i="2"/>
  <c r="R248" i="2"/>
  <c r="R246" i="2"/>
  <c r="R244" i="2"/>
  <c r="Q242" i="2"/>
  <c r="R240" i="2"/>
  <c r="R238" i="2"/>
  <c r="Q237" i="2"/>
  <c r="R236" i="2"/>
  <c r="Q235" i="2"/>
  <c r="R234" i="2"/>
  <c r="R233" i="2"/>
  <c r="Q231" i="2"/>
  <c r="R230" i="2"/>
  <c r="Q229" i="2"/>
  <c r="R222" i="2"/>
  <c r="Q221" i="2"/>
  <c r="Q220" i="2"/>
  <c r="R217" i="2"/>
  <c r="R214" i="2"/>
  <c r="Q213" i="2"/>
  <c r="Q210" i="2"/>
  <c r="Q207" i="2"/>
  <c r="Q206" i="2"/>
  <c r="R199" i="2"/>
  <c r="R198" i="2"/>
  <c r="R195" i="2"/>
  <c r="R194" i="2"/>
  <c r="Q189" i="2"/>
  <c r="Q187" i="2"/>
  <c r="R184" i="2"/>
  <c r="BK184" i="2"/>
  <c r="R183" i="2"/>
  <c r="Q179" i="2"/>
  <c r="R177" i="2"/>
  <c r="Q176" i="2"/>
  <c r="R175" i="2"/>
  <c r="Q175" i="2"/>
  <c r="R172" i="2"/>
  <c r="BK171" i="2"/>
  <c r="R170" i="2"/>
  <c r="R169" i="2"/>
  <c r="R168" i="2"/>
  <c r="R167" i="2"/>
  <c r="Q165" i="2"/>
  <c r="Q163" i="2"/>
  <c r="Q160" i="2"/>
  <c r="R157" i="2"/>
  <c r="R156" i="2"/>
  <c r="Q153" i="2"/>
  <c r="Q152" i="2"/>
  <c r="R151" i="2"/>
  <c r="Q146" i="2"/>
  <c r="AU94" i="1"/>
  <c r="K333" i="2"/>
  <c r="BE333" i="2" s="1"/>
  <c r="BK311" i="2"/>
  <c r="BK264" i="2"/>
  <c r="BK263" i="2"/>
  <c r="K263" i="2" s="1"/>
  <c r="K112" i="2" s="1"/>
  <c r="BK258" i="2"/>
  <c r="K246" i="2"/>
  <c r="BE246" i="2"/>
  <c r="K238" i="2"/>
  <c r="BE238" i="2"/>
  <c r="BK235" i="2"/>
  <c r="BK225" i="2"/>
  <c r="K223" i="2"/>
  <c r="BE223" i="2"/>
  <c r="BK215" i="2"/>
  <c r="K211" i="2"/>
  <c r="BE211" i="2" s="1"/>
  <c r="K207" i="2"/>
  <c r="BE207" i="2" s="1"/>
  <c r="K203" i="2"/>
  <c r="BE203" i="2"/>
  <c r="BK198" i="2"/>
  <c r="BK195" i="2"/>
  <c r="BK194" i="2"/>
  <c r="K187" i="2"/>
  <c r="BE187" i="2" s="1"/>
  <c r="K184" i="2"/>
  <c r="BE184" i="2" s="1"/>
  <c r="K179" i="2"/>
  <c r="BE179" i="2"/>
  <c r="K173" i="2"/>
  <c r="BE173" i="2" s="1"/>
  <c r="K169" i="2"/>
  <c r="BE169" i="2" s="1"/>
  <c r="BK167" i="2"/>
  <c r="BK166" i="2"/>
  <c r="BK338" i="2"/>
  <c r="K272" i="2"/>
  <c r="BE272" i="2" s="1"/>
  <c r="K256" i="2"/>
  <c r="BE256" i="2" s="1"/>
  <c r="BK248" i="2"/>
  <c r="K243" i="2"/>
  <c r="BE243" i="2"/>
  <c r="K239" i="2"/>
  <c r="BE239" i="2" s="1"/>
  <c r="BK233" i="2"/>
  <c r="BK231" i="2"/>
  <c r="BK222" i="2"/>
  <c r="K213" i="2"/>
  <c r="BE213" i="2"/>
  <c r="BK200" i="2"/>
  <c r="K193" i="2"/>
  <c r="BE193" i="2" s="1"/>
  <c r="BK192" i="2"/>
  <c r="BK186" i="2"/>
  <c r="K181" i="2"/>
  <c r="BE181" i="2" s="1"/>
  <c r="K178" i="2"/>
  <c r="BE178" i="2" s="1"/>
  <c r="K172" i="2"/>
  <c r="BE172" i="2"/>
  <c r="K171" i="2"/>
  <c r="BE171" i="2" s="1"/>
  <c r="K168" i="2"/>
  <c r="BE168" i="2" s="1"/>
  <c r="K165" i="2"/>
  <c r="BE165" i="2"/>
  <c r="BK260" i="2"/>
  <c r="K254" i="2"/>
  <c r="BE254" i="2"/>
  <c r="K249" i="2"/>
  <c r="BE249" i="2" s="1"/>
  <c r="BK244" i="2"/>
  <c r="BK241" i="2"/>
  <c r="BK230" i="2"/>
  <c r="K229" i="2"/>
  <c r="BE229" i="2" s="1"/>
  <c r="K220" i="2"/>
  <c r="BE220" i="2"/>
  <c r="BK217" i="2"/>
  <c r="BK201" i="2"/>
  <c r="BK197" i="2"/>
  <c r="K176" i="2"/>
  <c r="BE176" i="2"/>
  <c r="K163" i="2"/>
  <c r="BE163" i="2" s="1"/>
  <c r="K307" i="2"/>
  <c r="BE307" i="2" s="1"/>
  <c r="K261" i="2"/>
  <c r="BE261" i="2"/>
  <c r="K257" i="2"/>
  <c r="BE257" i="2" s="1"/>
  <c r="K255" i="2"/>
  <c r="BE255" i="2"/>
  <c r="K250" i="2"/>
  <c r="BE250" i="2"/>
  <c r="BK237" i="2"/>
  <c r="BK236" i="2"/>
  <c r="BK227" i="2"/>
  <c r="BK218" i="2"/>
  <c r="BK216" i="2"/>
  <c r="BK212" i="2"/>
  <c r="K206" i="2"/>
  <c r="BE206" i="2"/>
  <c r="BK199" i="2"/>
  <c r="K188" i="2"/>
  <c r="BE188" i="2" s="1"/>
  <c r="BK185" i="2"/>
  <c r="BK180" i="2"/>
  <c r="BK177" i="2"/>
  <c r="K170" i="2"/>
  <c r="BE170" i="2" s="1"/>
  <c r="BK164" i="2"/>
  <c r="BK154" i="2"/>
  <c r="BK315" i="2" l="1"/>
  <c r="T149" i="2"/>
  <c r="R149" i="2"/>
  <c r="J99" i="2" s="1"/>
  <c r="X155" i="2"/>
  <c r="X143" i="2" s="1"/>
  <c r="X162" i="2"/>
  <c r="T174" i="2"/>
  <c r="V190" i="2"/>
  <c r="V282" i="2"/>
  <c r="X149" i="2"/>
  <c r="T155" i="2"/>
  <c r="T143" i="2" s="1"/>
  <c r="Q155" i="2"/>
  <c r="I100" i="2"/>
  <c r="V162" i="2"/>
  <c r="R162" i="2"/>
  <c r="J103" i="2" s="1"/>
  <c r="Q174" i="2"/>
  <c r="I104" i="2"/>
  <c r="T190" i="2"/>
  <c r="Q190" i="2"/>
  <c r="I105" i="2" s="1"/>
  <c r="V202" i="2"/>
  <c r="R202" i="2"/>
  <c r="J106" i="2" s="1"/>
  <c r="V205" i="2"/>
  <c r="X205" i="2"/>
  <c r="X209" i="2"/>
  <c r="X224" i="2"/>
  <c r="R224" i="2"/>
  <c r="J109" i="2" s="1"/>
  <c r="Q232" i="2"/>
  <c r="I110" i="2" s="1"/>
  <c r="T247" i="2"/>
  <c r="V323" i="2"/>
  <c r="Q149" i="2"/>
  <c r="I99" i="2" s="1"/>
  <c r="V155" i="2"/>
  <c r="Q162" i="2"/>
  <c r="V174" i="2"/>
  <c r="R174" i="2"/>
  <c r="J104" i="2"/>
  <c r="R190" i="2"/>
  <c r="J105" i="2" s="1"/>
  <c r="X202" i="2"/>
  <c r="R205" i="2"/>
  <c r="J107" i="2" s="1"/>
  <c r="T209" i="2"/>
  <c r="Q209" i="2"/>
  <c r="I108" i="2" s="1"/>
  <c r="T224" i="2"/>
  <c r="Q224" i="2"/>
  <c r="I109" i="2" s="1"/>
  <c r="T232" i="2"/>
  <c r="X232" i="2"/>
  <c r="X247" i="2"/>
  <c r="R247" i="2"/>
  <c r="J111" i="2" s="1"/>
  <c r="V265" i="2"/>
  <c r="Q265" i="2"/>
  <c r="I113" i="2" s="1"/>
  <c r="V276" i="2"/>
  <c r="Q276" i="2"/>
  <c r="I114" i="2"/>
  <c r="T282" i="2"/>
  <c r="X282" i="2"/>
  <c r="R282" i="2"/>
  <c r="J115" i="2" s="1"/>
  <c r="T287" i="2"/>
  <c r="X287" i="2"/>
  <c r="R287" i="2"/>
  <c r="J116" i="2" s="1"/>
  <c r="V296" i="2"/>
  <c r="Q296" i="2"/>
  <c r="I117" i="2" s="1"/>
  <c r="T303" i="2"/>
  <c r="T302" i="2"/>
  <c r="X303" i="2"/>
  <c r="X302" i="2" s="1"/>
  <c r="R303" i="2"/>
  <c r="R302" i="2" s="1"/>
  <c r="J118" i="2" s="1"/>
  <c r="T323" i="2"/>
  <c r="X323" i="2"/>
  <c r="Q323" i="2"/>
  <c r="I120" i="2"/>
  <c r="R323" i="2"/>
  <c r="J120" i="2"/>
  <c r="T330" i="2"/>
  <c r="V330" i="2"/>
  <c r="X330" i="2"/>
  <c r="Q330" i="2"/>
  <c r="R330" i="2"/>
  <c r="BK337" i="2"/>
  <c r="K337" i="2" s="1"/>
  <c r="K124" i="2" s="1"/>
  <c r="T337" i="2"/>
  <c r="V337" i="2"/>
  <c r="X337" i="2"/>
  <c r="Q337" i="2"/>
  <c r="I124" i="2" s="1"/>
  <c r="V149" i="2"/>
  <c r="V143" i="2" s="1"/>
  <c r="R155" i="2"/>
  <c r="J100" i="2" s="1"/>
  <c r="T162" i="2"/>
  <c r="X174" i="2"/>
  <c r="X190" i="2"/>
  <c r="T202" i="2"/>
  <c r="Q202" i="2"/>
  <c r="I106" i="2" s="1"/>
  <c r="T205" i="2"/>
  <c r="Q205" i="2"/>
  <c r="I107" i="2" s="1"/>
  <c r="V209" i="2"/>
  <c r="R209" i="2"/>
  <c r="J108" i="2"/>
  <c r="V224" i="2"/>
  <c r="V232" i="2"/>
  <c r="R232" i="2"/>
  <c r="J110" i="2" s="1"/>
  <c r="V247" i="2"/>
  <c r="Q247" i="2"/>
  <c r="I111" i="2" s="1"/>
  <c r="T265" i="2"/>
  <c r="X265" i="2"/>
  <c r="R265" i="2"/>
  <c r="J113" i="2" s="1"/>
  <c r="T276" i="2"/>
  <c r="X276" i="2"/>
  <c r="R276" i="2"/>
  <c r="J114" i="2" s="1"/>
  <c r="Q282" i="2"/>
  <c r="I115" i="2"/>
  <c r="V287" i="2"/>
  <c r="Q287" i="2"/>
  <c r="I116" i="2" s="1"/>
  <c r="T296" i="2"/>
  <c r="X296" i="2"/>
  <c r="R296" i="2"/>
  <c r="J117" i="2"/>
  <c r="V303" i="2"/>
  <c r="V302" i="2" s="1"/>
  <c r="Q303" i="2"/>
  <c r="Q302" i="2" s="1"/>
  <c r="I118" i="2" s="1"/>
  <c r="R337" i="2"/>
  <c r="J124" i="2" s="1"/>
  <c r="J87" i="2"/>
  <c r="F90" i="2"/>
  <c r="J139" i="2"/>
  <c r="BE186" i="2"/>
  <c r="Q145" i="2"/>
  <c r="Q144" i="2" s="1"/>
  <c r="I96" i="2" s="1"/>
  <c r="BE315" i="2"/>
  <c r="R145" i="2"/>
  <c r="J97" i="2" s="1"/>
  <c r="R147" i="2"/>
  <c r="J98" i="2" s="1"/>
  <c r="R159" i="2"/>
  <c r="J101" i="2" s="1"/>
  <c r="F89" i="2"/>
  <c r="Q335" i="2"/>
  <c r="I123" i="2"/>
  <c r="R335" i="2"/>
  <c r="J123" i="2" s="1"/>
  <c r="BE189" i="2"/>
  <c r="Q147" i="2"/>
  <c r="I98" i="2"/>
  <c r="Q159" i="2"/>
  <c r="I101" i="2" s="1"/>
  <c r="Q263" i="2"/>
  <c r="I112" i="2" s="1"/>
  <c r="R263" i="2"/>
  <c r="J112" i="2" s="1"/>
  <c r="F36" i="2"/>
  <c r="BE95" i="1" s="1"/>
  <c r="BE94" i="1" s="1"/>
  <c r="W32" i="1" s="1"/>
  <c r="F34" i="2"/>
  <c r="BC95" i="1"/>
  <c r="BC94" i="1" s="1"/>
  <c r="W30" i="1" s="1"/>
  <c r="K151" i="2"/>
  <c r="BE151" i="2"/>
  <c r="BK168" i="2"/>
  <c r="BK179" i="2"/>
  <c r="K201" i="2"/>
  <c r="BE201" i="2"/>
  <c r="BK214" i="2"/>
  <c r="BK220" i="2"/>
  <c r="K226" i="2"/>
  <c r="BE226" i="2"/>
  <c r="K230" i="2"/>
  <c r="BE230" i="2" s="1"/>
  <c r="BK242" i="2"/>
  <c r="BK249" i="2"/>
  <c r="BK254" i="2"/>
  <c r="K259" i="2"/>
  <c r="BE259" i="2" s="1"/>
  <c r="BK269" i="2"/>
  <c r="BK279" i="2"/>
  <c r="K285" i="2"/>
  <c r="BE285" i="2" s="1"/>
  <c r="K298" i="2"/>
  <c r="BE298" i="2" s="1"/>
  <c r="BK301" i="2"/>
  <c r="BK320" i="2"/>
  <c r="K327" i="2"/>
  <c r="BE327" i="2" s="1"/>
  <c r="BK336" i="2"/>
  <c r="BK335" i="2"/>
  <c r="K335" i="2" s="1"/>
  <c r="K123" i="2" s="1"/>
  <c r="K154" i="2"/>
  <c r="BE154" i="2" s="1"/>
  <c r="BK157" i="2"/>
  <c r="BK155" i="2"/>
  <c r="K155" i="2" s="1"/>
  <c r="K100" i="2" s="1"/>
  <c r="BK175" i="2"/>
  <c r="K194" i="2"/>
  <c r="BE194" i="2" s="1"/>
  <c r="K212" i="2"/>
  <c r="BE212" i="2" s="1"/>
  <c r="BK223" i="2"/>
  <c r="BK250" i="2"/>
  <c r="K264" i="2"/>
  <c r="BE264" i="2" s="1"/>
  <c r="BK278" i="2"/>
  <c r="BK292" i="2"/>
  <c r="K309" i="2"/>
  <c r="BE309" i="2" s="1"/>
  <c r="BK326" i="2"/>
  <c r="BK153" i="2"/>
  <c r="K180" i="2"/>
  <c r="BE180" i="2" s="1"/>
  <c r="BK193" i="2"/>
  <c r="K217" i="2"/>
  <c r="BE217" i="2" s="1"/>
  <c r="BK243" i="2"/>
  <c r="K273" i="2"/>
  <c r="BE273" i="2" s="1"/>
  <c r="K295" i="2"/>
  <c r="BE295" i="2" s="1"/>
  <c r="K313" i="2"/>
  <c r="BE313" i="2" s="1"/>
  <c r="F35" i="2"/>
  <c r="BD95" i="1" s="1"/>
  <c r="BD94" i="1" s="1"/>
  <c r="W31" i="1" s="1"/>
  <c r="K34" i="2"/>
  <c r="AY95" i="1" s="1"/>
  <c r="BK165" i="2"/>
  <c r="K177" i="2"/>
  <c r="BE177" i="2" s="1"/>
  <c r="BK182" i="2"/>
  <c r="K198" i="2"/>
  <c r="BE198" i="2" s="1"/>
  <c r="BK206" i="2"/>
  <c r="K218" i="2"/>
  <c r="BE218" i="2" s="1"/>
  <c r="BK221" i="2"/>
  <c r="K227" i="2"/>
  <c r="BE227" i="2" s="1"/>
  <c r="K235" i="2"/>
  <c r="BE235" i="2" s="1"/>
  <c r="BK245" i="2"/>
  <c r="BK256" i="2"/>
  <c r="K267" i="2"/>
  <c r="BE267" i="2"/>
  <c r="BK275" i="2"/>
  <c r="BK280" i="2"/>
  <c r="BK286" i="2"/>
  <c r="BK299" i="2"/>
  <c r="BK307" i="2"/>
  <c r="BK324" i="2"/>
  <c r="BK331" i="2"/>
  <c r="BK152" i="2"/>
  <c r="K158" i="2"/>
  <c r="BE158" i="2" s="1"/>
  <c r="BK183" i="2"/>
  <c r="K197" i="2"/>
  <c r="BE197" i="2" s="1"/>
  <c r="BK207" i="2"/>
  <c r="K219" i="2"/>
  <c r="BE219" i="2"/>
  <c r="K241" i="2"/>
  <c r="BE241" i="2" s="1"/>
  <c r="K260" i="2"/>
  <c r="BE260" i="2" s="1"/>
  <c r="BK272" i="2"/>
  <c r="K290" i="2"/>
  <c r="BE290" i="2" s="1"/>
  <c r="K294" i="2"/>
  <c r="BE294" i="2" s="1"/>
  <c r="BK316" i="2"/>
  <c r="BK319" i="2"/>
  <c r="BK333" i="2"/>
  <c r="BK176" i="2"/>
  <c r="BK210" i="2"/>
  <c r="BK239" i="2"/>
  <c r="BK262" i="2"/>
  <c r="K311" i="2"/>
  <c r="BE311" i="2" s="1"/>
  <c r="K340" i="2"/>
  <c r="BE340" i="2" s="1"/>
  <c r="BK146" i="2"/>
  <c r="BK145" i="2" s="1"/>
  <c r="K145" i="2" s="1"/>
  <c r="K97" i="2" s="1"/>
  <c r="BK163" i="2"/>
  <c r="BK170" i="2"/>
  <c r="BK178" i="2"/>
  <c r="K185" i="2"/>
  <c r="BE185" i="2" s="1"/>
  <c r="K199" i="2"/>
  <c r="BE199" i="2" s="1"/>
  <c r="K204" i="2"/>
  <c r="BE204" i="2" s="1"/>
  <c r="K216" i="2"/>
  <c r="BE216" i="2" s="1"/>
  <c r="K225" i="2"/>
  <c r="BE225" i="2" s="1"/>
  <c r="K228" i="2"/>
  <c r="BE228" i="2" s="1"/>
  <c r="K233" i="2"/>
  <c r="BE233" i="2" s="1"/>
  <c r="K244" i="2"/>
  <c r="BE244" i="2" s="1"/>
  <c r="BK252" i="2"/>
  <c r="K258" i="2"/>
  <c r="BE258" i="2"/>
  <c r="BK268" i="2"/>
  <c r="BK277" i="2"/>
  <c r="K281" i="2"/>
  <c r="BE281" i="2"/>
  <c r="K291" i="2"/>
  <c r="BE291" i="2" s="1"/>
  <c r="BK300" i="2"/>
  <c r="K304" i="2"/>
  <c r="BE304" i="2" s="1"/>
  <c r="K322" i="2"/>
  <c r="BE322" i="2" s="1"/>
  <c r="BK334" i="2"/>
  <c r="K150" i="2"/>
  <c r="BE150" i="2" s="1"/>
  <c r="K156" i="2"/>
  <c r="BE156" i="2"/>
  <c r="K164" i="2"/>
  <c r="BE164" i="2" s="1"/>
  <c r="BK187" i="2"/>
  <c r="K195" i="2"/>
  <c r="BE195" i="2" s="1"/>
  <c r="BK208" i="2"/>
  <c r="K236" i="2"/>
  <c r="BE236" i="2"/>
  <c r="K248" i="2"/>
  <c r="BE248" i="2" s="1"/>
  <c r="BK261" i="2"/>
  <c r="BK274" i="2"/>
  <c r="K293" i="2"/>
  <c r="BE293" i="2" s="1"/>
  <c r="K310" i="2"/>
  <c r="BE310" i="2" s="1"/>
  <c r="K317" i="2"/>
  <c r="BE317" i="2"/>
  <c r="K325" i="2"/>
  <c r="BE325" i="2" s="1"/>
  <c r="K338" i="2"/>
  <c r="BE338" i="2" s="1"/>
  <c r="BK169" i="2"/>
  <c r="BK196" i="2"/>
  <c r="K231" i="2"/>
  <c r="BE231" i="2"/>
  <c r="BK240" i="2"/>
  <c r="BK255" i="2"/>
  <c r="K284" i="2"/>
  <c r="BE284" i="2" s="1"/>
  <c r="K308" i="2"/>
  <c r="BE308" i="2"/>
  <c r="F37" i="2"/>
  <c r="BF95" i="1" s="1"/>
  <c r="BF94" i="1" s="1"/>
  <c r="W33" i="1" s="1"/>
  <c r="BK148" i="2"/>
  <c r="BK147" i="2" s="1"/>
  <c r="K147" i="2" s="1"/>
  <c r="K98" i="2" s="1"/>
  <c r="BK160" i="2"/>
  <c r="BK159" i="2" s="1"/>
  <c r="K159" i="2" s="1"/>
  <c r="K101" i="2" s="1"/>
  <c r="K167" i="2"/>
  <c r="BE167" i="2" s="1"/>
  <c r="BK172" i="2"/>
  <c r="BK181" i="2"/>
  <c r="BK191" i="2"/>
  <c r="BK203" i="2"/>
  <c r="BK202" i="2" s="1"/>
  <c r="K202" i="2" s="1"/>
  <c r="K106" i="2" s="1"/>
  <c r="BK213" i="2"/>
  <c r="K222" i="2"/>
  <c r="BE222" i="2" s="1"/>
  <c r="BK229" i="2"/>
  <c r="BK224" i="2"/>
  <c r="K224" i="2" s="1"/>
  <c r="K109" i="2" s="1"/>
  <c r="BK234" i="2"/>
  <c r="BK251" i="2"/>
  <c r="BK257" i="2"/>
  <c r="K266" i="2"/>
  <c r="BE266" i="2" s="1"/>
  <c r="BK271" i="2"/>
  <c r="BK283" i="2"/>
  <c r="BK297" i="2"/>
  <c r="BK306" i="2"/>
  <c r="K321" i="2"/>
  <c r="BE321" i="2"/>
  <c r="BK328" i="2"/>
  <c r="BK173" i="2"/>
  <c r="K192" i="2"/>
  <c r="BE192" i="2" s="1"/>
  <c r="K200" i="2"/>
  <c r="BE200" i="2" s="1"/>
  <c r="K215" i="2"/>
  <c r="BE215" i="2"/>
  <c r="K237" i="2"/>
  <c r="BE237" i="2" s="1"/>
  <c r="BK253" i="2"/>
  <c r="K270" i="2"/>
  <c r="BE270" i="2"/>
  <c r="K288" i="2"/>
  <c r="BE288" i="2" s="1"/>
  <c r="BK305" i="2"/>
  <c r="BK314" i="2"/>
  <c r="BK318" i="2"/>
  <c r="K332" i="2"/>
  <c r="BE332" i="2" s="1"/>
  <c r="K166" i="2"/>
  <c r="BE166" i="2"/>
  <c r="BK188" i="2"/>
  <c r="BK211" i="2"/>
  <c r="BK238" i="2"/>
  <c r="BK246" i="2"/>
  <c r="BK289" i="2"/>
  <c r="BK312" i="2"/>
  <c r="K339" i="2"/>
  <c r="BE339" i="2"/>
  <c r="R329" i="2" l="1"/>
  <c r="J121" i="2" s="1"/>
  <c r="T329" i="2"/>
  <c r="V161" i="2"/>
  <c r="V142" i="2" s="1"/>
  <c r="T161" i="2"/>
  <c r="T142" i="2" s="1"/>
  <c r="AW95" i="1" s="1"/>
  <c r="AW94" i="1" s="1"/>
  <c r="Q329" i="2"/>
  <c r="I121" i="2" s="1"/>
  <c r="Q161" i="2"/>
  <c r="I102" i="2" s="1"/>
  <c r="V329" i="2"/>
  <c r="X329" i="2"/>
  <c r="X161" i="2"/>
  <c r="X142" i="2" s="1"/>
  <c r="J122" i="2"/>
  <c r="BK144" i="2"/>
  <c r="K144" i="2"/>
  <c r="K96" i="2" s="1"/>
  <c r="R161" i="2"/>
  <c r="J102" i="2"/>
  <c r="I103" i="2"/>
  <c r="I119" i="2"/>
  <c r="Q143" i="2"/>
  <c r="I95" i="2" s="1"/>
  <c r="R144" i="2"/>
  <c r="R143" i="2"/>
  <c r="R142" i="2" s="1"/>
  <c r="J94" i="2" s="1"/>
  <c r="K29" i="2" s="1"/>
  <c r="AT95" i="1" s="1"/>
  <c r="AT94" i="1" s="1"/>
  <c r="J119" i="2"/>
  <c r="I122" i="2"/>
  <c r="I97" i="2"/>
  <c r="BK209" i="2"/>
  <c r="K209" i="2" s="1"/>
  <c r="K108" i="2" s="1"/>
  <c r="BK149" i="2"/>
  <c r="K149" i="2"/>
  <c r="K99" i="2" s="1"/>
  <c r="BK162" i="2"/>
  <c r="BK205" i="2"/>
  <c r="K205" i="2" s="1"/>
  <c r="K107" i="2" s="1"/>
  <c r="BK247" i="2"/>
  <c r="K247" i="2" s="1"/>
  <c r="K111" i="2" s="1"/>
  <c r="BK265" i="2"/>
  <c r="K265" i="2" s="1"/>
  <c r="K113" i="2" s="1"/>
  <c r="BK276" i="2"/>
  <c r="K276" i="2" s="1"/>
  <c r="K114" i="2" s="1"/>
  <c r="BK282" i="2"/>
  <c r="K282" i="2"/>
  <c r="K115" i="2" s="1"/>
  <c r="BK287" i="2"/>
  <c r="K287" i="2"/>
  <c r="K116" i="2"/>
  <c r="BK303" i="2"/>
  <c r="K303" i="2" s="1"/>
  <c r="K119" i="2" s="1"/>
  <c r="BK323" i="2"/>
  <c r="K323" i="2" s="1"/>
  <c r="K120" i="2" s="1"/>
  <c r="BK330" i="2"/>
  <c r="K330" i="2" s="1"/>
  <c r="K122" i="2" s="1"/>
  <c r="BK174" i="2"/>
  <c r="K174" i="2"/>
  <c r="K104" i="2"/>
  <c r="BK190" i="2"/>
  <c r="K190" i="2" s="1"/>
  <c r="K105" i="2" s="1"/>
  <c r="BK232" i="2"/>
  <c r="K232" i="2" s="1"/>
  <c r="K110" i="2" s="1"/>
  <c r="BK296" i="2"/>
  <c r="K296" i="2"/>
  <c r="K117" i="2" s="1"/>
  <c r="AZ94" i="1"/>
  <c r="F33" i="2"/>
  <c r="BB95" i="1" s="1"/>
  <c r="BB94" i="1" s="1"/>
  <c r="AX94" i="1" s="1"/>
  <c r="AK29" i="1" s="1"/>
  <c r="AY94" i="1"/>
  <c r="AK30" i="1" s="1"/>
  <c r="BA94" i="1"/>
  <c r="K33" i="2"/>
  <c r="AX95" i="1" s="1"/>
  <c r="AV95" i="1" s="1"/>
  <c r="BK161" i="2" l="1"/>
  <c r="K161" i="2" s="1"/>
  <c r="K102" i="2" s="1"/>
  <c r="Q142" i="2"/>
  <c r="I94" i="2"/>
  <c r="K28" i="2" s="1"/>
  <c r="AS95" i="1" s="1"/>
  <c r="AS94" i="1" s="1"/>
  <c r="BK143" i="2"/>
  <c r="K143" i="2" s="1"/>
  <c r="K95" i="2" s="1"/>
  <c r="J95" i="2"/>
  <c r="J96" i="2"/>
  <c r="K162" i="2"/>
  <c r="K103" i="2"/>
  <c r="BK329" i="2"/>
  <c r="K329" i="2" s="1"/>
  <c r="K121" i="2" s="1"/>
  <c r="BK302" i="2"/>
  <c r="K302" i="2" s="1"/>
  <c r="K118" i="2" s="1"/>
  <c r="AV94" i="1"/>
  <c r="W29" i="1"/>
  <c r="BK142" i="2" l="1"/>
  <c r="K142" i="2"/>
  <c r="K30" i="2" s="1"/>
  <c r="AG95" i="1" s="1"/>
  <c r="AG94" i="1" s="1"/>
  <c r="AN94" i="1" s="1"/>
  <c r="AN95" i="1" l="1"/>
  <c r="K39" i="2"/>
  <c r="K94" i="2"/>
  <c r="AK26" i="1"/>
  <c r="AK35" i="1" s="1"/>
</calcChain>
</file>

<file path=xl/sharedStrings.xml><?xml version="1.0" encoding="utf-8"?>
<sst xmlns="http://schemas.openxmlformats.org/spreadsheetml/2006/main" count="2838" uniqueCount="883">
  <si>
    <t>Export Komplet</t>
  </si>
  <si>
    <t/>
  </si>
  <si>
    <t>2.0</t>
  </si>
  <si>
    <t>ZAMOK</t>
  </si>
  <si>
    <t>False</t>
  </si>
  <si>
    <t>True</t>
  </si>
  <si>
    <t>{12247b10-2f42-4771-b1b9-3b803eb31915}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</si>
  <si>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</si>
  <si>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</si>
  <si>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</si>
  <si>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</si>
  <si>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</si>
  <si>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</si>
  <si>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</si>
  <si>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</si>
  <si>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z070102020-1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</si>
  <si>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</si>
  <si>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</si>
  <si>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Eliášova 279/1 - Café Záhorský - výměna plynových spotřebičů</t>
  </si>
  <si>
    <t>0,1</t>
  </si>
  <si>
    <t>KSO:</t>
  </si>
  <si>
    <t>CC-CZ:</t>
  </si>
  <si>
    <t>1</t>
  </si>
  <si>
    <t>Místo:</t>
  </si>
  <si>
    <t xml:space="preserve">Praha </t>
  </si>
  <si>
    <t>Datum:</t>
  </si>
  <si>
    <t>23. 10. 2020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</si>
  <si>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</si>
  <si>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</si>
  <si>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</si>
  <si>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</si>
  <si>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</si>
  <si>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</si>
  <si>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</si>
  <si>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</si>
  <si>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</si>
  <si>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</si>
  <si>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</si>
  <si>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</si>
  <si>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</si>
  <si>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</si>
  <si>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</si>
  <si>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</si>
  <si>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</si>
  <si>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</si>
  <si>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</si>
  <si>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</si>
  <si>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</si>
  <si>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</si>
  <si>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</si>
  <si>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</si>
  <si>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</si>
  <si>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</si>
  <si>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</si>
  <si>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</si>
  <si>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</si>
  <si>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</si>
  <si>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</si>
  <si>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</si>
  <si>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</si>
  <si>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</si>
  <si>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</si>
  <si>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</si>
  <si>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</si>
  <si>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</si>
  <si>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</si>
  <si>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</si>
  <si>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</si>
  <si>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</si>
  <si>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</si>
  <si>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</si>
  <si>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</si>
  <si>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</si>
  <si>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</si>
  <si>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</si>
  <si>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</si>
  <si>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</si>
  <si>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</si>
  <si>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</si>
  <si>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</si>
  <si>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</si>
  <si>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</si>
  <si>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</si>
  <si>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</si>
  <si>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</si>
  <si>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</si>
  <si>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</si>
  <si>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</si>
  <si>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</si>
  <si>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</si>
  <si>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</si>
  <si>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</si>
  <si>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</si>
  <si>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</si>
  <si>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</si>
  <si>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</si>
  <si>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</si>
  <si>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</si>
  <si>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</si>
  <si>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  31 - Zdi podpěrné a volné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</si>
  <si>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</si>
  <si>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</si>
  <si>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</si>
  <si>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</si>
  <si>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</si>
  <si>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</si>
  <si>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</si>
  <si>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</si>
  <si>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</si>
  <si>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</si>
  <si>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</si>
  <si>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</si>
  <si>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</si>
  <si>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</si>
  <si>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740 - Elektromontáže - zkoušky a revize</t>
  </si>
  <si>
    <t xml:space="preserve">    741 - Elektroinstalace - silnoproud</t>
  </si>
  <si>
    <t xml:space="preserve">    742 - Elektroinstalace - slaboproud</t>
  </si>
  <si>
    <t xml:space="preserve">    767 - Konstrukce zámečnické</t>
  </si>
  <si>
    <t xml:space="preserve">    783 - Dokončovací práce - nátěry</t>
  </si>
  <si>
    <t xml:space="preserve">    784 - Dokončovací práce - malby</t>
  </si>
  <si>
    <t>M - Práce a dodávky M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</si>
  <si>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</si>
  <si>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</si>
  <si>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</si>
  <si>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</si>
  <si>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</si>
  <si>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</si>
  <si>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</si>
  <si>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</si>
  <si>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</si>
  <si>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</si>
  <si>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</si>
  <si>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</si>
  <si>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</si>
  <si>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</si>
  <si>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</si>
  <si>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</si>
  <si>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</si>
  <si>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</si>
  <si>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</si>
  <si>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</si>
  <si>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</si>
  <si>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</si>
  <si>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</si>
  <si>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</si>
  <si>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</si>
  <si>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</si>
  <si>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</si>
  <si>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</si>
  <si>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31</t>
  </si>
  <si>
    <t>Zdi podpěrné a volné</t>
  </si>
  <si>
    <t>K</t>
  </si>
  <si>
    <t>310237241</t>
  </si>
  <si>
    <t>Zazdívka otvorů pl do 0,25 m2 ve zdivu nadzákladovém cihlami pálenými tl do 300 mm</t>
  </si>
  <si>
    <t>kus</t>
  </si>
  <si>
    <t>4</t>
  </si>
  <si>
    <t>65636156</t>
  </si>
  <si>
    <t>6</t>
  </si>
  <si>
    <t>Úpravy povrchů, podlahy a osazování výplní</t>
  </si>
  <si>
    <t>612325223</t>
  </si>
  <si>
    <t>Vápenocementová štuková omítka malých ploch do 1,0 m2 na stěnách</t>
  </si>
  <si>
    <t>-1067615933</t>
  </si>
  <si>
    <t>9</t>
  </si>
  <si>
    <t>Ostatní konstrukce a práce-bourání</t>
  </si>
  <si>
    <t>943311811</t>
  </si>
  <si>
    <t>Demontáž lešení prostorového lehkého zatížení do 200 kg/m2 v do 10 m</t>
  </si>
  <si>
    <t>m3</t>
  </si>
  <si>
    <t>-322819387</t>
  </si>
  <si>
    <t>949101111</t>
  </si>
  <si>
    <t>Lešení pomocné pro objekty pozemních staveb s lešeňovou podlahou v do 1,9 m zatížení do 150 kg/m2</t>
  </si>
  <si>
    <t>m2</t>
  </si>
  <si>
    <t>-1273397862</t>
  </si>
  <si>
    <t>5</t>
  </si>
  <si>
    <t>952901111</t>
  </si>
  <si>
    <t>Vyčištění budov bytové a občanské výstavby při výšce podlaží do 4 m</t>
  </si>
  <si>
    <t>-1430227516</t>
  </si>
  <si>
    <t>969011121</t>
  </si>
  <si>
    <t>Vybourání vodovodního nebo plynového vedení DN do 52</t>
  </si>
  <si>
    <t>m</t>
  </si>
  <si>
    <t>-687484907</t>
  </si>
  <si>
    <t>7</t>
  </si>
  <si>
    <t>971033451</t>
  </si>
  <si>
    <t>Vybourání otvorů ve zdivu cihelném pl do 0,25 m2 na MVC nebo MV tl do 450 mm</t>
  </si>
  <si>
    <t>-112789508</t>
  </si>
  <si>
    <t>997</t>
  </si>
  <si>
    <t>Přesun sutě</t>
  </si>
  <si>
    <t>8</t>
  </si>
  <si>
    <t>997013215</t>
  </si>
  <si>
    <t>Vnitrostaveništní doprava suti a vybouraných hmot pro budovy v do 18 m ručně</t>
  </si>
  <si>
    <t>t</t>
  </si>
  <si>
    <t>-1731175729</t>
  </si>
  <si>
    <t>997013501</t>
  </si>
  <si>
    <t>Odvoz suti na skládku a vybouraných hmot nebo meziskládku do 1 km se složením</t>
  </si>
  <si>
    <t>446032485</t>
  </si>
  <si>
    <t>10</t>
  </si>
  <si>
    <t>997013831</t>
  </si>
  <si>
    <t>Poplatek za uložení stavebního směsného odpadu na skládce (skládkovné)</t>
  </si>
  <si>
    <t>697965280</t>
  </si>
  <si>
    <t>998</t>
  </si>
  <si>
    <t>Přesun hmot</t>
  </si>
  <si>
    <t>11</t>
  </si>
  <si>
    <t>998018002</t>
  </si>
  <si>
    <t>Přesun hmot ruční pro budovy v do 12 m</t>
  </si>
  <si>
    <t>733940891</t>
  </si>
  <si>
    <t>PSV</t>
  </si>
  <si>
    <t>Práce a dodávky PSV</t>
  </si>
  <si>
    <t>721</t>
  </si>
  <si>
    <t>Zdravotechnika - vnitřní kanalizace</t>
  </si>
  <si>
    <t>12</t>
  </si>
  <si>
    <t>721100902</t>
  </si>
  <si>
    <t>Přetěsnění potrubí hrdlového do DN 100</t>
  </si>
  <si>
    <t>16</t>
  </si>
  <si>
    <t>1645837537</t>
  </si>
  <si>
    <t>13</t>
  </si>
  <si>
    <t>721171808</t>
  </si>
  <si>
    <t>Demontáž potrubí z PVC do D 114</t>
  </si>
  <si>
    <t>2136521152</t>
  </si>
  <si>
    <t>14</t>
  </si>
  <si>
    <t>721173111R01</t>
  </si>
  <si>
    <t>Potrubí kanalizační z PVC lepené připojovací DN 32</t>
  </si>
  <si>
    <t>-1044142359</t>
  </si>
  <si>
    <t>721174042R01</t>
  </si>
  <si>
    <t>Potrubí kanalizační z PP připojovací DN 32</t>
  </si>
  <si>
    <t>1620429020</t>
  </si>
  <si>
    <t>721174042</t>
  </si>
  <si>
    <t>Potrubí kanalizační z PP připojovací DN 40</t>
  </si>
  <si>
    <t>478126232</t>
  </si>
  <si>
    <t>17</t>
  </si>
  <si>
    <t>721174043</t>
  </si>
  <si>
    <t>Potrubí kanalizační z PP připojovací DN 50</t>
  </si>
  <si>
    <t>1909422217</t>
  </si>
  <si>
    <t>18</t>
  </si>
  <si>
    <t>721194104</t>
  </si>
  <si>
    <t>Vyvedení a upevnění odpadních výpustek DN 40</t>
  </si>
  <si>
    <t>-106143426</t>
  </si>
  <si>
    <t>19</t>
  </si>
  <si>
    <t>721263101R01</t>
  </si>
  <si>
    <t>Klapka zpětná polypropylen PP s automatickým uzávěrem DN 50</t>
  </si>
  <si>
    <t>-1230071639</t>
  </si>
  <si>
    <t>20</t>
  </si>
  <si>
    <t>721290111</t>
  </si>
  <si>
    <t>Zkouška těsnosti potrubí kanalizace vodou do DN 125</t>
  </si>
  <si>
    <t>28549055</t>
  </si>
  <si>
    <t>998721103</t>
  </si>
  <si>
    <t>Přesun hmot tonážní pro vnitřní kanalizace v objektech v do 24 m</t>
  </si>
  <si>
    <t>-1321928741</t>
  </si>
  <si>
    <t>22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</si>
  <si>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</si>
  <si>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</si>
  <si>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</si>
  <si>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</si>
  <si>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</si>
  <si>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23</t>
  </si>
  <si>
    <t>722174022</t>
  </si>
  <si>
    <t>Potrubí vodovodní plastové PPR svar polyfuze PN 20 D 20 x 3,4 mm</t>
  </si>
  <si>
    <t>486600572</t>
  </si>
  <si>
    <t>24</t>
  </si>
  <si>
    <t>722181126</t>
  </si>
  <si>
    <t>Objímka do DN 50 mm</t>
  </si>
  <si>
    <t>-700208246</t>
  </si>
  <si>
    <t>25</t>
  </si>
  <si>
    <t>722181211</t>
  </si>
  <si>
    <t>Tepelně izolační trubice z PE tl do 6 mm DN do 22 mm</t>
  </si>
  <si>
    <t>-314001953</t>
  </si>
  <si>
    <t>26</t>
  </si>
  <si>
    <t>722181812</t>
  </si>
  <si>
    <t>Demontáž plstěných pásů z trub do D 50</t>
  </si>
  <si>
    <t>2108135225</t>
  </si>
  <si>
    <t>27</t>
  </si>
  <si>
    <t>722220231</t>
  </si>
  <si>
    <t>Přechodka dGK PPR PN 20 D 20 x G 1/2 s kovovým vnitřním závitem</t>
  </si>
  <si>
    <t>566441730</t>
  </si>
  <si>
    <t>28</t>
  </si>
  <si>
    <t>722220862</t>
  </si>
  <si>
    <t>Demontáž armatur závitových se dvěma závity G do 5/4</t>
  </si>
  <si>
    <t>-284910249</t>
  </si>
  <si>
    <t>29</t>
  </si>
  <si>
    <t>722224115</t>
  </si>
  <si>
    <t>Kohout závitový plnicí nebo vypouštěcí PN 10 G 1/2 s jedním závitem</t>
  </si>
  <si>
    <t>1377325784</t>
  </si>
  <si>
    <t>30</t>
  </si>
  <si>
    <t>722231072</t>
  </si>
  <si>
    <t>Ventil zpětný mosazný G 1/2 PN 10 do 110°C se dvěma závity</t>
  </si>
  <si>
    <t>-196110981</t>
  </si>
  <si>
    <t>722231143</t>
  </si>
  <si>
    <t>Ventil závitový pojistný rohový G 1</t>
  </si>
  <si>
    <t>-659006199</t>
  </si>
  <si>
    <t>32</t>
  </si>
  <si>
    <t>722232122</t>
  </si>
  <si>
    <t>Kohout kulový přímý G 1/2 PN 42 do 185°C plnoprůtokový vnitřní závit</t>
  </si>
  <si>
    <t>867931793</t>
  </si>
  <si>
    <t>33</t>
  </si>
  <si>
    <t>722263205</t>
  </si>
  <si>
    <t>Vodoměr závitový jednovtokový suchoběžný do 100°C G 1/2 x 80 mm Qn 1,5 m3/h horizontální</t>
  </si>
  <si>
    <t>736891499</t>
  </si>
  <si>
    <t>34</t>
  </si>
  <si>
    <t>722290226</t>
  </si>
  <si>
    <t>Zkouška těsnosti vodovodního potrubí závitového do DN 50</t>
  </si>
  <si>
    <t>1764773458</t>
  </si>
  <si>
    <t>35</t>
  </si>
  <si>
    <t>722290234</t>
  </si>
  <si>
    <t>Proplach vodovodního potrubí do DN 80</t>
  </si>
  <si>
    <t>1943148162</t>
  </si>
  <si>
    <t>36</t>
  </si>
  <si>
    <t>998722103</t>
  </si>
  <si>
    <t>Přesun hmot tonážní tonážní pro vnitřní vodovod v objektech v do 24 m</t>
  </si>
  <si>
    <t>-1123781567</t>
  </si>
  <si>
    <t>37</t>
  </si>
  <si>
    <t>998722181</t>
  </si>
  <si>
    <t>Příplatek k přesunu hmot tonážní 722 prováděný bez použití mechanizace</t>
  </si>
  <si>
    <t>1620797902</t>
  </si>
  <si>
    <t>723</t>
  </si>
  <si>
    <t>Zdravotechnika - vnitřní plynovod</t>
  </si>
  <si>
    <t>38</t>
  </si>
  <si>
    <t>723111206</t>
  </si>
  <si>
    <t>Potrubí ocelové závitové černé bezešvé svařované běžné DN 40</t>
  </si>
  <si>
    <t>1917535130</t>
  </si>
  <si>
    <t>39</t>
  </si>
  <si>
    <t>723120805</t>
  </si>
  <si>
    <t>Demontáž potrubí ocelové závitové svařované do DN 50</t>
  </si>
  <si>
    <t>1902740767</t>
  </si>
  <si>
    <t>40</t>
  </si>
  <si>
    <t>723160212</t>
  </si>
  <si>
    <t>Přípojka spojovaná na závit z nerezových vlnovcových trubek EUROGW DN 25</t>
  </si>
  <si>
    <t>1721036069</t>
  </si>
  <si>
    <t>41</t>
  </si>
  <si>
    <t>723190253</t>
  </si>
  <si>
    <t>Výpustky plynovodní vedení a upevnění DN 25</t>
  </si>
  <si>
    <t>-642613436</t>
  </si>
  <si>
    <t>42</t>
  </si>
  <si>
    <t>723190901</t>
  </si>
  <si>
    <t>Uzavření,otevření plynovodního potrubí při opravě</t>
  </si>
  <si>
    <t>-394333891</t>
  </si>
  <si>
    <t>43</t>
  </si>
  <si>
    <t>723190907</t>
  </si>
  <si>
    <t>Odvzdušnění nebo napuštění plynovodního potrubí</t>
  </si>
  <si>
    <t>824526320</t>
  </si>
  <si>
    <t>44</t>
  </si>
  <si>
    <t>723190909</t>
  </si>
  <si>
    <t xml:space="preserve">Zkouška těsnosti potrubí plynovodního - spotřební rozvod </t>
  </si>
  <si>
    <t>-406701793</t>
  </si>
  <si>
    <t>45</t>
  </si>
  <si>
    <t>723231165</t>
  </si>
  <si>
    <t>Kohout kulový přímý G 1 1/4 PN 42 do 185°C plnoprůtokový vnitřní závit těžká řada</t>
  </si>
  <si>
    <t>1115326562</t>
  </si>
  <si>
    <t>46</t>
  </si>
  <si>
    <t>723233158</t>
  </si>
  <si>
    <t>Ventil havarijní G 5/4 bez odfuku</t>
  </si>
  <si>
    <t>1557609691</t>
  </si>
  <si>
    <t>47</t>
  </si>
  <si>
    <t>998723103</t>
  </si>
  <si>
    <t>Přesun hmot tonážní pro vnitřní plynovod v objektech v do 24 m</t>
  </si>
  <si>
    <t>1547723784</t>
  </si>
  <si>
    <t>48</t>
  </si>
  <si>
    <t>998723181</t>
  </si>
  <si>
    <t>Příplatek k přesunu hmot tonážní 723 prováděný bez použití mechanizace</t>
  </si>
  <si>
    <t>1141411640</t>
  </si>
  <si>
    <t>724</t>
  </si>
  <si>
    <t>Zdravotechnika - strojní vybavení</t>
  </si>
  <si>
    <t>49</t>
  </si>
  <si>
    <t>724149102</t>
  </si>
  <si>
    <t>Montáž čerpadla vodovodního bez potrubí a příslušenství</t>
  </si>
  <si>
    <t>435354764</t>
  </si>
  <si>
    <t>50</t>
  </si>
  <si>
    <t>M</t>
  </si>
  <si>
    <t>56241093R01</t>
  </si>
  <si>
    <t xml:space="preserve">čerpadlo kondenzátu klimatizační jednotky Sanicondens Best s neutralizací </t>
  </si>
  <si>
    <t>-1641480058</t>
  </si>
  <si>
    <t>725</t>
  </si>
  <si>
    <t>Zdravotechnika - zařizovací předměty</t>
  </si>
  <si>
    <t>51</t>
  </si>
  <si>
    <t>725865411R01</t>
  </si>
  <si>
    <t>Zápachová uzávěrka DN 32/40 HL21</t>
  </si>
  <si>
    <t>-1396004507</t>
  </si>
  <si>
    <t>52</t>
  </si>
  <si>
    <t>998725103</t>
  </si>
  <si>
    <t>Přesun hmot tonážní pro zařizovací předměty v objektech v do 24 m</t>
  </si>
  <si>
    <t>418684029</t>
  </si>
  <si>
    <t>53</t>
  </si>
  <si>
    <t>998725181</t>
  </si>
  <si>
    <t>Příplatek k přesunu hmot tonážní 725 prováděný bez použití mechanizace</t>
  </si>
  <si>
    <t>-1424554493</t>
  </si>
  <si>
    <t>731</t>
  </si>
  <si>
    <t>Ústřední vytápění - kotelny</t>
  </si>
  <si>
    <t>54</t>
  </si>
  <si>
    <t>731200827</t>
  </si>
  <si>
    <t>Demontáž kotle ocelového na plynná nebo kapalná paliva výkon do 75 kW</t>
  </si>
  <si>
    <t>-1550743486</t>
  </si>
  <si>
    <t>55</t>
  </si>
  <si>
    <t>731242494</t>
  </si>
  <si>
    <t>Montáž kotle stacionárního na plyn o výkonu do 45 kW odtah spalin do komína</t>
  </si>
  <si>
    <t>-869514856</t>
  </si>
  <si>
    <t>56</t>
  </si>
  <si>
    <t>484176470R01</t>
  </si>
  <si>
    <t>kotel stacionární 35kW, Medvěd 35KSS, kondenzační</t>
  </si>
  <si>
    <t>-1153658586</t>
  </si>
  <si>
    <t>57</t>
  </si>
  <si>
    <t>484177000R02</t>
  </si>
  <si>
    <t xml:space="preserve">sady kotle teplotní čidlo horké vody </t>
  </si>
  <si>
    <t>-1487365930</t>
  </si>
  <si>
    <t>58</t>
  </si>
  <si>
    <t>484177000R03</t>
  </si>
  <si>
    <t xml:space="preserve">separátor nečistot 1" </t>
  </si>
  <si>
    <t>332194246</t>
  </si>
  <si>
    <t>59</t>
  </si>
  <si>
    <t>484177000R10</t>
  </si>
  <si>
    <t>regulace MiPro SRC</t>
  </si>
  <si>
    <t>-2019992983</t>
  </si>
  <si>
    <t>60</t>
  </si>
  <si>
    <t>484177000R11</t>
  </si>
  <si>
    <t>rozšiřující modul pro větev vytápění red-5</t>
  </si>
  <si>
    <t>-887711786</t>
  </si>
  <si>
    <t>61</t>
  </si>
  <si>
    <t>731391815</t>
  </si>
  <si>
    <t>Vypuštění vody z kotle samospádem plocha kotle do 100 m2</t>
  </si>
  <si>
    <t>-367892158</t>
  </si>
  <si>
    <t>62</t>
  </si>
  <si>
    <t>731810132</t>
  </si>
  <si>
    <t>Nucený odtah spalin soustředným potrubím pro turbokotel  80/125 mm</t>
  </si>
  <si>
    <t>-1454361752</t>
  </si>
  <si>
    <t>63</t>
  </si>
  <si>
    <t>731810132R01</t>
  </si>
  <si>
    <t xml:space="preserve">Sdružený odvod spalin soustředným potrubím 160 mm-prodloužení, zpětné klapky,sifon, horizontálůní kouřovod </t>
  </si>
  <si>
    <t>-1194636927</t>
  </si>
  <si>
    <t>64</t>
  </si>
  <si>
    <t>731810142</t>
  </si>
  <si>
    <t>Soustředné potrubí průměru 160 mm - komín LAS</t>
  </si>
  <si>
    <t>-1881951325</t>
  </si>
  <si>
    <t>65</t>
  </si>
  <si>
    <t>731810262</t>
  </si>
  <si>
    <t>Rozdělovač odtahů spalin pro turbokotel připojení na kotli průměru 80/125 mm</t>
  </si>
  <si>
    <t>-197794336</t>
  </si>
  <si>
    <t>66</t>
  </si>
  <si>
    <t>998731101</t>
  </si>
  <si>
    <t>Přesun hmot tonážní pro kotelny v objektech v do 6 m</t>
  </si>
  <si>
    <t>95782640</t>
  </si>
  <si>
    <t>67</t>
  </si>
  <si>
    <t>998731181</t>
  </si>
  <si>
    <t>Příplatek k přesunu hmot tonážní 731 prováděný bez použití mechanizace</t>
  </si>
  <si>
    <t>813794350</t>
  </si>
  <si>
    <t>732</t>
  </si>
  <si>
    <t>Ústřední vytápění - strojovny</t>
  </si>
  <si>
    <t>68</t>
  </si>
  <si>
    <t>732199100</t>
  </si>
  <si>
    <t>Montáž orientačních štítků</t>
  </si>
  <si>
    <t>-590568831</t>
  </si>
  <si>
    <t>69</t>
  </si>
  <si>
    <t>354421100</t>
  </si>
  <si>
    <t>štítek plastový</t>
  </si>
  <si>
    <t>476986354</t>
  </si>
  <si>
    <t>70</t>
  </si>
  <si>
    <t>732212815</t>
  </si>
  <si>
    <t>Demontáž ohříváku zásobníkového stojatého obsah do 1600 litrů</t>
  </si>
  <si>
    <t>979448348</t>
  </si>
  <si>
    <t>71</t>
  </si>
  <si>
    <t>732214813</t>
  </si>
  <si>
    <t>Vypuštění vody z ohříváku obsah do 630 litrů</t>
  </si>
  <si>
    <t>1479605325</t>
  </si>
  <si>
    <t>72</t>
  </si>
  <si>
    <t>732219123</t>
  </si>
  <si>
    <t>Montáž ohříváku vody ležatého PN 2,5/1,0,PN 1,6/1,0,PN2,5/1,6 o obsahu do 400 litrů</t>
  </si>
  <si>
    <t>soubor</t>
  </si>
  <si>
    <t>-1426962579</t>
  </si>
  <si>
    <t>73</t>
  </si>
  <si>
    <t>998732102</t>
  </si>
  <si>
    <t>Přesun hmot tonážní pro strojovny v objektech v do 12 m</t>
  </si>
  <si>
    <t>-186412002</t>
  </si>
  <si>
    <t>74</t>
  </si>
  <si>
    <t>998732181</t>
  </si>
  <si>
    <t>Příplatek k přesunu hmot tonážní 732 prováděný bez použití mechanizace</t>
  </si>
  <si>
    <t>-1489046234</t>
  </si>
  <si>
    <t>733</t>
  </si>
  <si>
    <t>Ústřední vytápění - rozvodné potrubí</t>
  </si>
  <si>
    <t>75</t>
  </si>
  <si>
    <t>733190801</t>
  </si>
  <si>
    <t>Odřezání objímky dvojité do DN 50</t>
  </si>
  <si>
    <t>-1574081008</t>
  </si>
  <si>
    <t>76</t>
  </si>
  <si>
    <t>733223302</t>
  </si>
  <si>
    <t>Potrubí měděné tvrdé spojované lisováním DN 15 ÚT</t>
  </si>
  <si>
    <t>121073708</t>
  </si>
  <si>
    <t>77</t>
  </si>
  <si>
    <t>733223303</t>
  </si>
  <si>
    <t>Potrubí měděné tvrdé spojované lisováním DN 20 ÚT</t>
  </si>
  <si>
    <t>-1538838596</t>
  </si>
  <si>
    <t>78</t>
  </si>
  <si>
    <t>733223304</t>
  </si>
  <si>
    <t>Potrubí měděné tvrdé spojované lisováním DN 25 ÚT</t>
  </si>
  <si>
    <t>-1431378569</t>
  </si>
  <si>
    <t>79</t>
  </si>
  <si>
    <t>733223305</t>
  </si>
  <si>
    <t>Potrubí měděné tvrdé spojované lisováním DN 32 ÚT</t>
  </si>
  <si>
    <t>-400104549</t>
  </si>
  <si>
    <t>80</t>
  </si>
  <si>
    <t>733224205</t>
  </si>
  <si>
    <t>Příplatek k potrubí měděnému za potrubí vedené v kotelnách nebo strojovnách D 28x1,5</t>
  </si>
  <si>
    <t>-1870490002</t>
  </si>
  <si>
    <t>81</t>
  </si>
  <si>
    <t>733224206</t>
  </si>
  <si>
    <t>Příplatek k potrubí měděnému za potrubí vedené v kotelnách nebo strojovnách D 35x1,5</t>
  </si>
  <si>
    <t>-1585770328</t>
  </si>
  <si>
    <t>82</t>
  </si>
  <si>
    <t>733224225</t>
  </si>
  <si>
    <t>Příplatek k potrubí měděnému za zhotovení přípojky z trubek měděných D 28x1,5</t>
  </si>
  <si>
    <t>363874043</t>
  </si>
  <si>
    <t>83</t>
  </si>
  <si>
    <t>733290801</t>
  </si>
  <si>
    <t>Demontáž potrubí měděného do D 35x1,5 mm</t>
  </si>
  <si>
    <t>971405635</t>
  </si>
  <si>
    <t>84</t>
  </si>
  <si>
    <t>733291101</t>
  </si>
  <si>
    <t>Zkouška těsnosti potrubí měděné do D 35x1,5</t>
  </si>
  <si>
    <t>-924538369</t>
  </si>
  <si>
    <t>85</t>
  </si>
  <si>
    <t>733291906</t>
  </si>
  <si>
    <t>Propojení potrubí měděného při opravě D 35x1,5 mm</t>
  </si>
  <si>
    <t>1950750608</t>
  </si>
  <si>
    <t>86</t>
  </si>
  <si>
    <t>733293906</t>
  </si>
  <si>
    <t>Vsazení odbočky na potrubí měděné o rozměru D 35x1,5 mm</t>
  </si>
  <si>
    <t>1384840885</t>
  </si>
  <si>
    <t>87</t>
  </si>
  <si>
    <t>998733103</t>
  </si>
  <si>
    <t>Přesun hmot tonážní pro rozvody potrubí v objektech v do 24 m</t>
  </si>
  <si>
    <t>-927298236</t>
  </si>
  <si>
    <t>88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</si>
  <si>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</si>
  <si>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</si>
  <si>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</si>
  <si>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</si>
  <si>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</si>
  <si>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89</t>
  </si>
  <si>
    <t>734200823</t>
  </si>
  <si>
    <t>Demontáž armatury závitové se dvěma závity do G 6/4</t>
  </si>
  <si>
    <t>1687712098</t>
  </si>
  <si>
    <t>90</t>
  </si>
  <si>
    <t>734211127</t>
  </si>
  <si>
    <t>Ventil závitový odvzdušňovací G 1/2 PN 14 do 120°C automatický se zpětnou klapkou otopných těles</t>
  </si>
  <si>
    <t>2077070850</t>
  </si>
  <si>
    <t>91</t>
  </si>
  <si>
    <t>734251213</t>
  </si>
  <si>
    <t>Ventil závitový pojistný rohový G 1 provozní tlak od 2,5 do 6 barů</t>
  </si>
  <si>
    <t>-1053431462</t>
  </si>
  <si>
    <t>92</t>
  </si>
  <si>
    <t>734261235</t>
  </si>
  <si>
    <t>Šroubení topenářské přímé G 1 PN 16 do 120°C</t>
  </si>
  <si>
    <t>432889143</t>
  </si>
  <si>
    <t>93</t>
  </si>
  <si>
    <t>734261236</t>
  </si>
  <si>
    <t>Šroubení topenářské přímé G 5/4 PN 16 do 120°C</t>
  </si>
  <si>
    <t>1942743998</t>
  </si>
  <si>
    <t>94</t>
  </si>
  <si>
    <t>734291123</t>
  </si>
  <si>
    <t>Kohout plnící a vypouštěcí G 1/2 PN 10 do 90°C závitový</t>
  </si>
  <si>
    <t>4335558</t>
  </si>
  <si>
    <t>95</t>
  </si>
  <si>
    <t>734292774</t>
  </si>
  <si>
    <t>Kohout kulový přímý G 1 PN 42 do 185°C plnoprůtokový s koulí DADO vnitřní závit</t>
  </si>
  <si>
    <t>-829983413</t>
  </si>
  <si>
    <t>96</t>
  </si>
  <si>
    <t>734292775</t>
  </si>
  <si>
    <t>Kohout kulový přímý G 1 1/4 PN 42 do 185°C plnoprůtokový s koulí DADO vnitřní závit</t>
  </si>
  <si>
    <t>-890543393</t>
  </si>
  <si>
    <t>97</t>
  </si>
  <si>
    <t>734411114</t>
  </si>
  <si>
    <t>Teploměr technický s pevným stonkem a jímkou zadní připojení průměr 80 mm délky 75 mm</t>
  </si>
  <si>
    <t>2085295334</t>
  </si>
  <si>
    <t>98</t>
  </si>
  <si>
    <t>734421101</t>
  </si>
  <si>
    <t>Tlakoměr s pevným stonkem a zpětnou klapkou tlak 0-16 bar průměr 50 mm spodní připojení</t>
  </si>
  <si>
    <t>-2146400617</t>
  </si>
  <si>
    <t>99</t>
  </si>
  <si>
    <t>734424101</t>
  </si>
  <si>
    <t>Kondenzační smyčka k přivaření zahnutá PN 250 do 300°C</t>
  </si>
  <si>
    <t>-552600603</t>
  </si>
  <si>
    <t>100</t>
  </si>
  <si>
    <t>734494213</t>
  </si>
  <si>
    <t>Návarek s trubkovým závitem G 1/2</t>
  </si>
  <si>
    <t>334358053</t>
  </si>
  <si>
    <t>101</t>
  </si>
  <si>
    <t>734499211</t>
  </si>
  <si>
    <t>Montáž návarku M 20x1,5</t>
  </si>
  <si>
    <t>-1217509101</t>
  </si>
  <si>
    <t>102</t>
  </si>
  <si>
    <t>998734103</t>
  </si>
  <si>
    <t>Přesun hmot tonážní pro armatury v objektech v do 24 m</t>
  </si>
  <si>
    <t>1975472612</t>
  </si>
  <si>
    <t>103</t>
  </si>
  <si>
    <t>998734181</t>
  </si>
  <si>
    <t>Příplatek k přesunu hmot tonážní 734 prováděný bez použití mechanizace</t>
  </si>
  <si>
    <t>-2094574035</t>
  </si>
  <si>
    <t>740</t>
  </si>
  <si>
    <t>Elektromontáže - zkoušky a revize</t>
  </si>
  <si>
    <t>104</t>
  </si>
  <si>
    <t>740991100R01</t>
  </si>
  <si>
    <t xml:space="preserve">Dodávka a montáž elektroinstalace a MaR </t>
  </si>
  <si>
    <t>-200671279</t>
  </si>
  <si>
    <t>741</t>
  </si>
  <si>
    <t>Elektroinstalace - silnoproud</t>
  </si>
  <si>
    <t>105</t>
  </si>
  <si>
    <t>741110511</t>
  </si>
  <si>
    <t>Montáž lišta a kanálek vkládací šířky do 60 mm s víčkem</t>
  </si>
  <si>
    <t>-1649552148</t>
  </si>
  <si>
    <t>106</t>
  </si>
  <si>
    <t>34571804</t>
  </si>
  <si>
    <t>lišta elektroinstalační nosná pro vnitřní vedení bez otvorů, 20x10 mm</t>
  </si>
  <si>
    <t>-573164576</t>
  </si>
  <si>
    <t>107</t>
  </si>
  <si>
    <t>741112003</t>
  </si>
  <si>
    <t>Montáž krabice zapuštěná plastová čtyřhranná</t>
  </si>
  <si>
    <t>216646034</t>
  </si>
  <si>
    <t>108</t>
  </si>
  <si>
    <t>34571532</t>
  </si>
  <si>
    <t>krabice přístrojová odbočná s víčkem z PH, 107x107 mm, hloubka 50 mm</t>
  </si>
  <si>
    <t>713716977</t>
  </si>
  <si>
    <t>109</t>
  </si>
  <si>
    <t>741120401</t>
  </si>
  <si>
    <t>Montáž vodič Cu izolovaný drátovací plný žíla 0,35-6 mm2 v rozváděči (CY)</t>
  </si>
  <si>
    <t>-2138437668</t>
  </si>
  <si>
    <t>110</t>
  </si>
  <si>
    <t>PKB.711018</t>
  </si>
  <si>
    <t>CYKY-J 3x1,5</t>
  </si>
  <si>
    <t>-1872627098</t>
  </si>
  <si>
    <t>111</t>
  </si>
  <si>
    <t>741210402</t>
  </si>
  <si>
    <t>Montáž rozváděč nebo krabice nevýbušná do 10 kg</t>
  </si>
  <si>
    <t>-863985707</t>
  </si>
  <si>
    <t>112</t>
  </si>
  <si>
    <t>35822111</t>
  </si>
  <si>
    <t>jistič 1pólový-charakteristika B 16A</t>
  </si>
  <si>
    <t>-128297153</t>
  </si>
  <si>
    <t>113</t>
  </si>
  <si>
    <t>741313034</t>
  </si>
  <si>
    <t>Montáž zásuvka vestavná šroubové připojení 3P+N+PE se zapojením vodičů</t>
  </si>
  <si>
    <t>-243498394</t>
  </si>
  <si>
    <t>114</t>
  </si>
  <si>
    <t>34552240</t>
  </si>
  <si>
    <t>kryt pro kompletní spodky zásuvek ND5518A-A2351 D</t>
  </si>
  <si>
    <t>-1522555353</t>
  </si>
  <si>
    <t>742</t>
  </si>
  <si>
    <t>Elektroinstalace - slaboproud</t>
  </si>
  <si>
    <t>115</t>
  </si>
  <si>
    <t>742210421R01</t>
  </si>
  <si>
    <t xml:space="preserve">Propojení havarijníhonventilu a systému EPS na jeden detektor </t>
  </si>
  <si>
    <t>-309259146</t>
  </si>
  <si>
    <t>116</t>
  </si>
  <si>
    <t>742210421</t>
  </si>
  <si>
    <t>Programování a oživení systému na jeden detektor EPS</t>
  </si>
  <si>
    <t>-624028715</t>
  </si>
  <si>
    <t>117</t>
  </si>
  <si>
    <t>742210521</t>
  </si>
  <si>
    <t>Výchozí revize systému EPS na jeden detektor</t>
  </si>
  <si>
    <t>1346800283</t>
  </si>
  <si>
    <t>118</t>
  </si>
  <si>
    <t>742220232</t>
  </si>
  <si>
    <t>Montáž detektoru na stěnu nebo na strop</t>
  </si>
  <si>
    <t>1451417295</t>
  </si>
  <si>
    <t>119</t>
  </si>
  <si>
    <t>74910445R01</t>
  </si>
  <si>
    <t>detektor zemního plynu s ovládáním el. mag. ventilu</t>
  </si>
  <si>
    <t>-337227563</t>
  </si>
  <si>
    <t>767</t>
  </si>
  <si>
    <t>Konstrukce zámečnické</t>
  </si>
  <si>
    <t>120</t>
  </si>
  <si>
    <t>767991911</t>
  </si>
  <si>
    <t>Opravy zámečnických konstrukcí ostatní - samostatné svařování</t>
  </si>
  <si>
    <t>-1226912495</t>
  </si>
  <si>
    <t>121</t>
  </si>
  <si>
    <t>767991912</t>
  </si>
  <si>
    <t>Opravy zámečnických konstrukcí ostatní - samostatné řezání plamenem</t>
  </si>
  <si>
    <t>-1640782766</t>
  </si>
  <si>
    <t>122</t>
  </si>
  <si>
    <t>767995111</t>
  </si>
  <si>
    <t>Montáž atypických zámečnických konstrukcí hmotnosti do 5 kg</t>
  </si>
  <si>
    <t>kg</t>
  </si>
  <si>
    <t>-1593413201</t>
  </si>
  <si>
    <t>123</t>
  </si>
  <si>
    <t>423928880</t>
  </si>
  <si>
    <t>konzola lištová 41/41/2,5 - 820  otvor 13x18 mm</t>
  </si>
  <si>
    <t>1000989524</t>
  </si>
  <si>
    <t>783</t>
  </si>
  <si>
    <t>Dokončovací práce - nátěry</t>
  </si>
  <si>
    <t>124</t>
  </si>
  <si>
    <t>783124520</t>
  </si>
  <si>
    <t>Nátěry syntetické OK středních "B" barva standardní dvojnásobné a 1x email</t>
  </si>
  <si>
    <t>-1027575144</t>
  </si>
  <si>
    <t>125</t>
  </si>
  <si>
    <t>783414140</t>
  </si>
  <si>
    <t>Nátěry olejové potrubí do DN 50 dvojnásobné a základní</t>
  </si>
  <si>
    <t>1734837187</t>
  </si>
  <si>
    <t>126</t>
  </si>
  <si>
    <t>783425111</t>
  </si>
  <si>
    <t>Nátěry syntetické armatur do DN 100 barva dražší lesklý povrch 1x antikorozní, 1x základní, 1x email</t>
  </si>
  <si>
    <t>-1783191816</t>
  </si>
  <si>
    <t>127</t>
  </si>
  <si>
    <t>783901451</t>
  </si>
  <si>
    <t>Zametení betonových podlah před provedením nátěru</t>
  </si>
  <si>
    <t>905118817</t>
  </si>
  <si>
    <t>128</t>
  </si>
  <si>
    <t>783901453</t>
  </si>
  <si>
    <t>Vysátí betonových podlah před provedením nátěru</t>
  </si>
  <si>
    <t>-1507220124</t>
  </si>
  <si>
    <t>129</t>
  </si>
  <si>
    <t>783913151</t>
  </si>
  <si>
    <t>Penetrační syntetický nátěr hladkých betonových podlah</t>
  </si>
  <si>
    <t>1369749710</t>
  </si>
  <si>
    <t>130</t>
  </si>
  <si>
    <t>783917161</t>
  </si>
  <si>
    <t>Krycí dvojnásobný syntetický nátěr betonové podlahy</t>
  </si>
  <si>
    <t>1553571317</t>
  </si>
  <si>
    <t>131</t>
  </si>
  <si>
    <t>783942251</t>
  </si>
  <si>
    <t>Tmelení prasklin betonového podkladu polyuretanovým tmelem</t>
  </si>
  <si>
    <t>-1129651339</t>
  </si>
  <si>
    <t>784</t>
  </si>
  <si>
    <t>Dokončovací práce - malby</t>
  </si>
  <si>
    <t>132</t>
  </si>
  <si>
    <t>784111001</t>
  </si>
  <si>
    <t>Oprášení (ometení ) podkladu v místnostech výšky do 3,80 m</t>
  </si>
  <si>
    <t>111989767</t>
  </si>
  <si>
    <t>133</t>
  </si>
  <si>
    <t>784111031</t>
  </si>
  <si>
    <t>Omytí podkladu v místnostech výšky do 3,80 m</t>
  </si>
  <si>
    <t>1066404883</t>
  </si>
  <si>
    <t>134</t>
  </si>
  <si>
    <t>784121001</t>
  </si>
  <si>
    <t>Oškrabání malby v mísnostech výšky do 3,80 m</t>
  </si>
  <si>
    <t>113501253</t>
  </si>
  <si>
    <t>135</t>
  </si>
  <si>
    <t>784121011</t>
  </si>
  <si>
    <t>Rozmývání podkladu po oškrabání malby v místnostech výšky do 3,80 m</t>
  </si>
  <si>
    <t>223113966</t>
  </si>
  <si>
    <t>136</t>
  </si>
  <si>
    <t>784211001R01</t>
  </si>
  <si>
    <t>Vnitřní disperzní barva bez obsahu rozpoštědel, tř.otěru za mokra 3, otěruvzdorných v místnostech výšky do 3,80 m</t>
  </si>
  <si>
    <t>-722071848</t>
  </si>
  <si>
    <t>Práce a dodávky M</t>
  </si>
  <si>
    <t>58-M</t>
  </si>
  <si>
    <t>Revize vyhrazených technických zařízení</t>
  </si>
  <si>
    <t>137</t>
  </si>
  <si>
    <t>580507203</t>
  </si>
  <si>
    <t>Kontrola těsnosti spoje pěnotvorným roztokem u plynového kotle do 50 kW</t>
  </si>
  <si>
    <t>-1015371584</t>
  </si>
  <si>
    <t>138</t>
  </si>
  <si>
    <t>580507205</t>
  </si>
  <si>
    <t>Kontrola funkce kohoutu nebo kulového uzávěru plynového kotle do 50 kW</t>
  </si>
  <si>
    <t>2080713629</t>
  </si>
  <si>
    <t>139</t>
  </si>
  <si>
    <t>580507207</t>
  </si>
  <si>
    <t>Kontrolní měření přetlaku plynu plynového kotle do 50 kW</t>
  </si>
  <si>
    <t>-1593563464</t>
  </si>
  <si>
    <t>140</t>
  </si>
  <si>
    <t>580507208</t>
  </si>
  <si>
    <t>Uvedení plynového kotle do 50 kW do provozu</t>
  </si>
  <si>
    <t>2028114747</t>
  </si>
  <si>
    <t>141</t>
  </si>
  <si>
    <t>580507209</t>
  </si>
  <si>
    <t>Kontrolní odečet spotřeby plynu u plynového kotle do 50 kW</t>
  </si>
  <si>
    <t>-1339540369</t>
  </si>
  <si>
    <t>142</t>
  </si>
  <si>
    <t>580507210</t>
  </si>
  <si>
    <t>Kontrola funkce regulačního prvku a nastavených hodnot plynového kotle do 50 kW</t>
  </si>
  <si>
    <t>1884761135</t>
  </si>
  <si>
    <t>143</t>
  </si>
  <si>
    <t>580507211</t>
  </si>
  <si>
    <t>Kontrola funkce provozního termostatu plynového kotle do 50 kW</t>
  </si>
  <si>
    <t>424517996</t>
  </si>
  <si>
    <t>144</t>
  </si>
  <si>
    <t>580507212</t>
  </si>
  <si>
    <t>Kontrola funkce havarijního termostatu plynového kotle do 50 kW</t>
  </si>
  <si>
    <t>-1831068806</t>
  </si>
  <si>
    <t>145</t>
  </si>
  <si>
    <t>580507213</t>
  </si>
  <si>
    <t>Kontrola funkce prostorového termostatu plynového kotle do 50 kW</t>
  </si>
  <si>
    <t>-567871678</t>
  </si>
  <si>
    <t>146</t>
  </si>
  <si>
    <t>580507214</t>
  </si>
  <si>
    <t>Kontrola funkce komínové klapky plynového kotle do 50 kW</t>
  </si>
  <si>
    <t>303319502</t>
  </si>
  <si>
    <t>147</t>
  </si>
  <si>
    <t>580507215</t>
  </si>
  <si>
    <t>Kontrola funkce zapalovacího hořáčku plynového kotle do 50 kW</t>
  </si>
  <si>
    <t>-1296724810</t>
  </si>
  <si>
    <t>148</t>
  </si>
  <si>
    <t>580507216</t>
  </si>
  <si>
    <t>Kontrola funkce termoelektrické pojistky plynového kotle do 50 kW</t>
  </si>
  <si>
    <t>976370720</t>
  </si>
  <si>
    <t>149</t>
  </si>
  <si>
    <t>580507217</t>
  </si>
  <si>
    <t>Kontrola funkce hoření hlavního hořáku plynového kotle do 50 kW</t>
  </si>
  <si>
    <t>-1281518717</t>
  </si>
  <si>
    <t>150</t>
  </si>
  <si>
    <t>580507218</t>
  </si>
  <si>
    <t>Kontrola funkce odtahu spalin plynového kotle do 50 kW</t>
  </si>
  <si>
    <t>-829820935</t>
  </si>
  <si>
    <t>151</t>
  </si>
  <si>
    <t>580507219</t>
  </si>
  <si>
    <t>Kontrolní měření CO ve spalinách plynového kotle do 50 kW</t>
  </si>
  <si>
    <t>měření</t>
  </si>
  <si>
    <t>-442206332</t>
  </si>
  <si>
    <t>152</t>
  </si>
  <si>
    <t>580507220</t>
  </si>
  <si>
    <t>Kontrolní měření CO2 ve spalinách plynového kotle do 50 kW</t>
  </si>
  <si>
    <t>1852155900</t>
  </si>
  <si>
    <t>153</t>
  </si>
  <si>
    <t>580507221</t>
  </si>
  <si>
    <t>Kontrolní měření teploty spalin plynového kotle do 50 kW</t>
  </si>
  <si>
    <t>-1556452746</t>
  </si>
  <si>
    <t>154</t>
  </si>
  <si>
    <t>580507222</t>
  </si>
  <si>
    <t>Kontrolní měření komínového tahu plynového kotle do 50 kW</t>
  </si>
  <si>
    <t>2146855863</t>
  </si>
  <si>
    <t>155</t>
  </si>
  <si>
    <t>580507223</t>
  </si>
  <si>
    <t>Kontrolní měření CO v ovzduší plynového kotle do 50 kW</t>
  </si>
  <si>
    <t>-1146503295</t>
  </si>
  <si>
    <t>HZS</t>
  </si>
  <si>
    <t>Hodinové zúčtovací sazby</t>
  </si>
  <si>
    <t>156</t>
  </si>
  <si>
    <t>HZS1331</t>
  </si>
  <si>
    <t>Hodinová zúčtovací sazba montér konstrukcí</t>
  </si>
  <si>
    <t>hod</t>
  </si>
  <si>
    <t>512</t>
  </si>
  <si>
    <t>406385018</t>
  </si>
  <si>
    <t>157</t>
  </si>
  <si>
    <t>HZS2132</t>
  </si>
  <si>
    <t>Hodinová zúčtovací sazba zámečník odborný</t>
  </si>
  <si>
    <t>2013107769</t>
  </si>
  <si>
    <t>158</t>
  </si>
  <si>
    <t>HZS2162</t>
  </si>
  <si>
    <t>Hodinová zúčtovací sazba izolatér odborný</t>
  </si>
  <si>
    <t>169948038</t>
  </si>
  <si>
    <t>159</t>
  </si>
  <si>
    <t>HZS2491</t>
  </si>
  <si>
    <t>Hodinová zúčtovací sazba dělník zednických výpomocí</t>
  </si>
  <si>
    <t>-1948603913</t>
  </si>
  <si>
    <t>160</t>
  </si>
  <si>
    <t>HZS2492</t>
  </si>
  <si>
    <t>Hodinová zúčtovací sazba pomocný dělník PSV</t>
  </si>
  <si>
    <t>270842436</t>
  </si>
  <si>
    <t>VRN</t>
  </si>
  <si>
    <t>Vedlejší rozpočtové náklady</t>
  </si>
  <si>
    <t>VRN1</t>
  </si>
  <si>
    <t>Průzkumné, geodetické a projektové práce</t>
  </si>
  <si>
    <t>161</t>
  </si>
  <si>
    <t>011503000</t>
  </si>
  <si>
    <t xml:space="preserve">Stavební průzkum bez rozlišení - průzkum spalinové cesty </t>
  </si>
  <si>
    <t>1024</t>
  </si>
  <si>
    <t>-1074098606</t>
  </si>
  <si>
    <t>162</t>
  </si>
  <si>
    <t>013244000</t>
  </si>
  <si>
    <t>Dokumentace pro provádění stavby - výpočet a návrh spalinové cesty (komína)</t>
  </si>
  <si>
    <t xml:space="preserve">kus </t>
  </si>
  <si>
    <t>-1448670692</t>
  </si>
  <si>
    <t>163</t>
  </si>
  <si>
    <t>013254000</t>
  </si>
  <si>
    <t>Dokumentace skutečného provedení stavby</t>
  </si>
  <si>
    <t>-1221011191</t>
  </si>
  <si>
    <t>164</t>
  </si>
  <si>
    <t>013354000</t>
  </si>
  <si>
    <t>Rozpočet skutečného provedení stavby</t>
  </si>
  <si>
    <t>1588422271</t>
  </si>
  <si>
    <t>VRN3</t>
  </si>
  <si>
    <t>Zařízení staveniště</t>
  </si>
  <si>
    <t>165</t>
  </si>
  <si>
    <t>034103000</t>
  </si>
  <si>
    <t>Energie pro zařízení staveniště</t>
  </si>
  <si>
    <t>ks</t>
  </si>
  <si>
    <t>-174277525</t>
  </si>
  <si>
    <t>VRN4</t>
  </si>
  <si>
    <t>Inženýrská činnost</t>
  </si>
  <si>
    <t>166</t>
  </si>
  <si>
    <t>043114000</t>
  </si>
  <si>
    <t>Zkoušky tlakové</t>
  </si>
  <si>
    <t>-1079614529</t>
  </si>
  <si>
    <t>167</t>
  </si>
  <si>
    <t>044002000</t>
  </si>
  <si>
    <t>Revize (el.,plyn)</t>
  </si>
  <si>
    <t>1452818236</t>
  </si>
  <si>
    <t>168</t>
  </si>
  <si>
    <t>045002000</t>
  </si>
  <si>
    <t>Kompletační a koordinační činnost</t>
  </si>
  <si>
    <t>-191354106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</si>
</sst>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hidden="1" customWidth="1"/>
    <col min="44" max="44" width="14.5" style="1" customWidth="1"/>
    <col min="45" max="49" width="27.6640625" style="1" hidden="1" customWidth="1"/>
    <col min="50" max="51" width="23.1640625" style="1" hidden="1" customWidth="1"/>
    <col min="52" max="53" width="26.6640625" style="1" hidden="1" customWidth="1"/>
    <col min="54" max="54" width="23.1640625" style="1" hidden="1" customWidth="1"/>
    <col min="55" max="55" width="20.5" style="1" hidden="1" customWidth="1"/>
    <col min="56" max="56" width="26.6640625" style="1" hidden="1" customWidth="1"/>
    <col min="57" max="57" width="23.1640625" style="1" hidden="1" customWidth="1"/>
    <col min="58" max="58" width="20.5" style="1" hidden="1" customWidth="1"/>
    <col min="59" max="59" width="71.1640625" style="1" customWidth="1"/>
    <col min="71" max="91" width="9.1640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5" t="s">
        <v>15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19"/>
      <c r="AQ5" s="19"/>
      <c r="AR5" s="17"/>
      <c r="BG5" s="242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47" t="s">
        <v>18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19"/>
      <c r="AQ6" s="19"/>
      <c r="AR6" s="17"/>
      <c r="BG6" s="243"/>
      <c r="BS6" s="14" t="s">
        <v>19</v>
      </c>
    </row>
    <row r="7" spans="1:74" s="1" customFormat="1" ht="12" customHeight="1">
      <c r="B7" s="18"/>
      <c r="C7" s="19"/>
      <c r="D7" s="26" t="s">
        <v>20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21</v>
      </c>
      <c r="AL7" s="19"/>
      <c r="AM7" s="19"/>
      <c r="AN7" s="24" t="s">
        <v>1</v>
      </c>
      <c r="AO7" s="19"/>
      <c r="AP7" s="19"/>
      <c r="AQ7" s="19"/>
      <c r="AR7" s="17"/>
      <c r="BG7" s="243"/>
      <c r="BS7" s="14" t="s">
        <v>22</v>
      </c>
    </row>
    <row r="8" spans="1:74" s="1" customFormat="1" ht="12" customHeight="1">
      <c r="B8" s="18"/>
      <c r="C8" s="19"/>
      <c r="D8" s="26" t="s">
        <v>23</v>
      </c>
      <c r="E8" s="19"/>
      <c r="F8" s="19"/>
      <c r="G8" s="19"/>
      <c r="H8" s="19"/>
      <c r="I8" s="19"/>
      <c r="J8" s="19"/>
      <c r="K8" s="24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25</v>
      </c>
      <c r="AL8" s="19"/>
      <c r="AM8" s="19"/>
      <c r="AN8" s="27" t="s">
        <v>26</v>
      </c>
      <c r="AO8" s="19"/>
      <c r="AP8" s="19"/>
      <c r="AQ8" s="19"/>
      <c r="AR8" s="17"/>
      <c r="BG8" s="243"/>
      <c r="BS8" s="14" t="s">
        <v>19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43"/>
      <c r="BS9" s="14" t="s">
        <v>19</v>
      </c>
    </row>
    <row r="10" spans="1:74" s="1" customFormat="1" ht="12" customHeight="1">
      <c r="B10" s="18"/>
      <c r="C10" s="19"/>
      <c r="D10" s="26" t="s">
        <v>27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28</v>
      </c>
      <c r="AL10" s="19"/>
      <c r="AM10" s="19"/>
      <c r="AN10" s="24" t="s">
        <v>1</v>
      </c>
      <c r="AO10" s="19"/>
      <c r="AP10" s="19"/>
      <c r="AQ10" s="19"/>
      <c r="AR10" s="17"/>
      <c r="BG10" s="243"/>
      <c r="BS10" s="14" t="s">
        <v>19</v>
      </c>
    </row>
    <row r="11" spans="1:74" s="1" customFormat="1" ht="18.399999999999999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30</v>
      </c>
      <c r="AL11" s="19"/>
      <c r="AM11" s="19"/>
      <c r="AN11" s="24" t="s">
        <v>1</v>
      </c>
      <c r="AO11" s="19"/>
      <c r="AP11" s="19"/>
      <c r="AQ11" s="19"/>
      <c r="AR11" s="17"/>
      <c r="BG11" s="243"/>
      <c r="BS11" s="14" t="s">
        <v>19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43"/>
      <c r="BS12" s="14" t="s">
        <v>19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28</v>
      </c>
      <c r="AL13" s="19"/>
      <c r="AM13" s="19"/>
      <c r="AN13" s="28" t="s">
        <v>32</v>
      </c>
      <c r="AO13" s="19"/>
      <c r="AP13" s="19"/>
      <c r="AQ13" s="19"/>
      <c r="AR13" s="17"/>
      <c r="BG13" s="243"/>
      <c r="BS13" s="14" t="s">
        <v>19</v>
      </c>
    </row>
    <row r="14" spans="1:74" ht="12.75">
      <c r="B14" s="18"/>
      <c r="C14" s="19"/>
      <c r="D14" s="19"/>
      <c r="E14" s="248" t="s">
        <v>32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6" t="s">
        <v>30</v>
      </c>
      <c r="AL14" s="19"/>
      <c r="AM14" s="19"/>
      <c r="AN14" s="28" t="s">
        <v>32</v>
      </c>
      <c r="AO14" s="19"/>
      <c r="AP14" s="19"/>
      <c r="AQ14" s="19"/>
      <c r="AR14" s="17"/>
      <c r="BG14" s="243"/>
      <c r="BS14" s="14" t="s">
        <v>19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43"/>
      <c r="BS15" s="14" t="s">
        <v>5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28</v>
      </c>
      <c r="AL16" s="19"/>
      <c r="AM16" s="19"/>
      <c r="AN16" s="24" t="s">
        <v>34</v>
      </c>
      <c r="AO16" s="19"/>
      <c r="AP16" s="19"/>
      <c r="AQ16" s="19"/>
      <c r="AR16" s="17"/>
      <c r="BG16" s="24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30</v>
      </c>
      <c r="AL17" s="19"/>
      <c r="AM17" s="19"/>
      <c r="AN17" s="24" t="s">
        <v>1</v>
      </c>
      <c r="AO17" s="19"/>
      <c r="AP17" s="19"/>
      <c r="AQ17" s="19"/>
      <c r="AR17" s="17"/>
      <c r="BG17" s="243"/>
      <c r="BS17" s="14" t="s">
        <v>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43"/>
      <c r="BS18" s="14" t="s">
        <v>7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28</v>
      </c>
      <c r="AL19" s="19"/>
      <c r="AM19" s="19"/>
      <c r="AN19" s="24" t="s">
        <v>1</v>
      </c>
      <c r="AO19" s="19"/>
      <c r="AP19" s="19"/>
      <c r="AQ19" s="19"/>
      <c r="AR19" s="17"/>
      <c r="BG19" s="243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30</v>
      </c>
      <c r="AL20" s="19"/>
      <c r="AM20" s="19"/>
      <c r="AN20" s="24" t="s">
        <v>1</v>
      </c>
      <c r="AO20" s="19"/>
      <c r="AP20" s="19"/>
      <c r="AQ20" s="19"/>
      <c r="AR20" s="17"/>
      <c r="BG20" s="243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43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43"/>
    </row>
    <row r="23" spans="1:71" s="1" customFormat="1" ht="14.45" customHeight="1">
      <c r="B23" s="18"/>
      <c r="C23" s="19"/>
      <c r="D23" s="19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19"/>
      <c r="AP23" s="19"/>
      <c r="AQ23" s="19"/>
      <c r="AR23" s="17"/>
      <c r="BG23" s="24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4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43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1">
        <f>ROUND(AG94,2)</f>
        <v>0</v>
      </c>
      <c r="AL26" s="252"/>
      <c r="AM26" s="252"/>
      <c r="AN26" s="252"/>
      <c r="AO26" s="252"/>
      <c r="AP26" s="33"/>
      <c r="AQ26" s="33"/>
      <c r="AR26" s="36"/>
      <c r="BG26" s="24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4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3" t="s">
        <v>39</v>
      </c>
      <c r="M28" s="253"/>
      <c r="N28" s="253"/>
      <c r="O28" s="253"/>
      <c r="P28" s="253"/>
      <c r="Q28" s="33"/>
      <c r="R28" s="33"/>
      <c r="S28" s="33"/>
      <c r="T28" s="33"/>
      <c r="U28" s="33"/>
      <c r="V28" s="33"/>
      <c r="W28" s="253" t="s">
        <v>40</v>
      </c>
      <c r="X28" s="253"/>
      <c r="Y28" s="253"/>
      <c r="Z28" s="253"/>
      <c r="AA28" s="253"/>
      <c r="AB28" s="253"/>
      <c r="AC28" s="253"/>
      <c r="AD28" s="253"/>
      <c r="AE28" s="253"/>
      <c r="AF28" s="33"/>
      <c r="AG28" s="33"/>
      <c r="AH28" s="33"/>
      <c r="AI28" s="33"/>
      <c r="AJ28" s="33"/>
      <c r="AK28" s="253" t="s">
        <v>41</v>
      </c>
      <c r="AL28" s="253"/>
      <c r="AM28" s="253"/>
      <c r="AN28" s="253"/>
      <c r="AO28" s="253"/>
      <c r="AP28" s="33"/>
      <c r="AQ28" s="33"/>
      <c r="AR28" s="36"/>
      <c r="BG28" s="243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37">
        <v>0.21</v>
      </c>
      <c r="M29" s="236"/>
      <c r="N29" s="236"/>
      <c r="O29" s="236"/>
      <c r="P29" s="236"/>
      <c r="Q29" s="38"/>
      <c r="R29" s="38"/>
      <c r="S29" s="38"/>
      <c r="T29" s="38"/>
      <c r="U29" s="38"/>
      <c r="V29" s="38"/>
      <c r="W29" s="235">
        <f>ROUND(BB94, 2)</f>
        <v>0</v>
      </c>
      <c r="X29" s="236"/>
      <c r="Y29" s="236"/>
      <c r="Z29" s="236"/>
      <c r="AA29" s="236"/>
      <c r="AB29" s="236"/>
      <c r="AC29" s="236"/>
      <c r="AD29" s="236"/>
      <c r="AE29" s="236"/>
      <c r="AF29" s="38"/>
      <c r="AG29" s="38"/>
      <c r="AH29" s="38"/>
      <c r="AI29" s="38"/>
      <c r="AJ29" s="38"/>
      <c r="AK29" s="235">
        <f>ROUND(AX94, 2)</f>
        <v>0</v>
      </c>
      <c r="AL29" s="236"/>
      <c r="AM29" s="236"/>
      <c r="AN29" s="236"/>
      <c r="AO29" s="236"/>
      <c r="AP29" s="38"/>
      <c r="AQ29" s="38"/>
      <c r="AR29" s="39"/>
      <c r="BG29" s="244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37">
        <v>0.15</v>
      </c>
      <c r="M30" s="236"/>
      <c r="N30" s="236"/>
      <c r="O30" s="236"/>
      <c r="P30" s="236"/>
      <c r="Q30" s="38"/>
      <c r="R30" s="38"/>
      <c r="S30" s="38"/>
      <c r="T30" s="38"/>
      <c r="U30" s="38"/>
      <c r="V30" s="38"/>
      <c r="W30" s="235">
        <f>ROUND(BC94, 2)</f>
        <v>0</v>
      </c>
      <c r="X30" s="236"/>
      <c r="Y30" s="236"/>
      <c r="Z30" s="236"/>
      <c r="AA30" s="236"/>
      <c r="AB30" s="236"/>
      <c r="AC30" s="236"/>
      <c r="AD30" s="236"/>
      <c r="AE30" s="236"/>
      <c r="AF30" s="38"/>
      <c r="AG30" s="38"/>
      <c r="AH30" s="38"/>
      <c r="AI30" s="38"/>
      <c r="AJ30" s="38"/>
      <c r="AK30" s="235">
        <f>ROUND(AY94, 2)</f>
        <v>0</v>
      </c>
      <c r="AL30" s="236"/>
      <c r="AM30" s="236"/>
      <c r="AN30" s="236"/>
      <c r="AO30" s="236"/>
      <c r="AP30" s="38"/>
      <c r="AQ30" s="38"/>
      <c r="AR30" s="39"/>
      <c r="BG30" s="244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37">
        <v>0.21</v>
      </c>
      <c r="M31" s="236"/>
      <c r="N31" s="236"/>
      <c r="O31" s="236"/>
      <c r="P31" s="236"/>
      <c r="Q31" s="38"/>
      <c r="R31" s="38"/>
      <c r="S31" s="38"/>
      <c r="T31" s="38"/>
      <c r="U31" s="38"/>
      <c r="V31" s="38"/>
      <c r="W31" s="235">
        <f>ROUND(BD94, 2)</f>
        <v>0</v>
      </c>
      <c r="X31" s="236"/>
      <c r="Y31" s="236"/>
      <c r="Z31" s="236"/>
      <c r="AA31" s="236"/>
      <c r="AB31" s="236"/>
      <c r="AC31" s="236"/>
      <c r="AD31" s="236"/>
      <c r="AE31" s="236"/>
      <c r="AF31" s="38"/>
      <c r="AG31" s="38"/>
      <c r="AH31" s="38"/>
      <c r="AI31" s="38"/>
      <c r="AJ31" s="38"/>
      <c r="AK31" s="235">
        <v>0</v>
      </c>
      <c r="AL31" s="236"/>
      <c r="AM31" s="236"/>
      <c r="AN31" s="236"/>
      <c r="AO31" s="236"/>
      <c r="AP31" s="38"/>
      <c r="AQ31" s="38"/>
      <c r="AR31" s="39"/>
      <c r="BG31" s="244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37">
        <v>0.15</v>
      </c>
      <c r="M32" s="236"/>
      <c r="N32" s="236"/>
      <c r="O32" s="236"/>
      <c r="P32" s="236"/>
      <c r="Q32" s="38"/>
      <c r="R32" s="38"/>
      <c r="S32" s="38"/>
      <c r="T32" s="38"/>
      <c r="U32" s="38"/>
      <c r="V32" s="38"/>
      <c r="W32" s="235">
        <f>ROUND(BE94, 2)</f>
        <v>0</v>
      </c>
      <c r="X32" s="236"/>
      <c r="Y32" s="236"/>
      <c r="Z32" s="236"/>
      <c r="AA32" s="236"/>
      <c r="AB32" s="236"/>
      <c r="AC32" s="236"/>
      <c r="AD32" s="236"/>
      <c r="AE32" s="236"/>
      <c r="AF32" s="38"/>
      <c r="AG32" s="38"/>
      <c r="AH32" s="38"/>
      <c r="AI32" s="38"/>
      <c r="AJ32" s="38"/>
      <c r="AK32" s="235">
        <v>0</v>
      </c>
      <c r="AL32" s="236"/>
      <c r="AM32" s="236"/>
      <c r="AN32" s="236"/>
      <c r="AO32" s="236"/>
      <c r="AP32" s="38"/>
      <c r="AQ32" s="38"/>
      <c r="AR32" s="39"/>
      <c r="BG32" s="244"/>
    </row>
    <row r="33" spans="1:59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37">
        <v>0</v>
      </c>
      <c r="M33" s="236"/>
      <c r="N33" s="236"/>
      <c r="O33" s="236"/>
      <c r="P33" s="236"/>
      <c r="Q33" s="38"/>
      <c r="R33" s="38"/>
      <c r="S33" s="38"/>
      <c r="T33" s="38"/>
      <c r="U33" s="38"/>
      <c r="V33" s="38"/>
      <c r="W33" s="235">
        <f>ROUND(BF94, 2)</f>
        <v>0</v>
      </c>
      <c r="X33" s="236"/>
      <c r="Y33" s="236"/>
      <c r="Z33" s="236"/>
      <c r="AA33" s="236"/>
      <c r="AB33" s="236"/>
      <c r="AC33" s="236"/>
      <c r="AD33" s="236"/>
      <c r="AE33" s="236"/>
      <c r="AF33" s="38"/>
      <c r="AG33" s="38"/>
      <c r="AH33" s="38"/>
      <c r="AI33" s="38"/>
      <c r="AJ33" s="38"/>
      <c r="AK33" s="235">
        <v>0</v>
      </c>
      <c r="AL33" s="236"/>
      <c r="AM33" s="236"/>
      <c r="AN33" s="236"/>
      <c r="AO33" s="236"/>
      <c r="AP33" s="38"/>
      <c r="AQ33" s="38"/>
      <c r="AR33" s="39"/>
      <c r="BG33" s="244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43"/>
    </row>
    <row r="35" spans="1:59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8" t="s">
        <v>50</v>
      </c>
      <c r="Y35" s="239"/>
      <c r="Z35" s="239"/>
      <c r="AA35" s="239"/>
      <c r="AB35" s="239"/>
      <c r="AC35" s="42"/>
      <c r="AD35" s="42"/>
      <c r="AE35" s="42"/>
      <c r="AF35" s="42"/>
      <c r="AG35" s="42"/>
      <c r="AH35" s="42"/>
      <c r="AI35" s="42"/>
      <c r="AJ35" s="42"/>
      <c r="AK35" s="240">
        <f>SUM(AK26:AK33)</f>
        <v>0</v>
      </c>
      <c r="AL35" s="239"/>
      <c r="AM35" s="239"/>
      <c r="AN35" s="239"/>
      <c r="AO35" s="241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G60" s="31"/>
    </row>
    <row r="61" spans="1:5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G75" s="31"/>
    </row>
    <row r="76" spans="1:59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0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0" s="4" customFormat="1" ht="12" customHeight="1">
      <c r="B84" s="55"/>
      <c r="C84" s="26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z070102020-1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24" t="str">
        <f>K6</f>
        <v>Eliášova 279/1 - Café Záhorský - výměna plynových spotřebičů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0" s="2" customFormat="1" ht="12" customHeight="1">
      <c r="A87" s="31"/>
      <c r="B87" s="32"/>
      <c r="C87" s="26" t="s">
        <v>23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Praha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25</v>
      </c>
      <c r="AJ87" s="33"/>
      <c r="AK87" s="33"/>
      <c r="AL87" s="33"/>
      <c r="AM87" s="226" t="str">
        <f>IF(AN8= "","",AN8)</f>
        <v>23. 10. 2020</v>
      </c>
      <c r="AN87" s="226"/>
      <c r="AO87" s="33"/>
      <c r="AP87" s="33"/>
      <c r="AQ87" s="33"/>
      <c r="AR87" s="36"/>
      <c r="BG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0" s="2" customFormat="1" ht="15.6" customHeight="1">
      <c r="A89" s="31"/>
      <c r="B89" s="32"/>
      <c r="C89" s="26" t="s">
        <v>27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33</v>
      </c>
      <c r="AJ89" s="33"/>
      <c r="AK89" s="33"/>
      <c r="AL89" s="33"/>
      <c r="AM89" s="227" t="str">
        <f>IF(E17="","",E17)</f>
        <v>Ing. Jan Krpata</v>
      </c>
      <c r="AN89" s="228"/>
      <c r="AO89" s="228"/>
      <c r="AP89" s="228"/>
      <c r="AQ89" s="33"/>
      <c r="AR89" s="36"/>
      <c r="AS89" s="229" t="s">
        <v>58</v>
      </c>
      <c r="AT89" s="230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1"/>
    </row>
    <row r="90" spans="1:90" s="2" customFormat="1" ht="15.6" customHeight="1">
      <c r="A90" s="31"/>
      <c r="B90" s="32"/>
      <c r="C90" s="26" t="s">
        <v>31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36</v>
      </c>
      <c r="AJ90" s="33"/>
      <c r="AK90" s="33"/>
      <c r="AL90" s="33"/>
      <c r="AM90" s="227" t="str">
        <f>IF(E20="","",E20)</f>
        <v xml:space="preserve"> </v>
      </c>
      <c r="AN90" s="228"/>
      <c r="AO90" s="228"/>
      <c r="AP90" s="228"/>
      <c r="AQ90" s="33"/>
      <c r="AR90" s="36"/>
      <c r="AS90" s="231"/>
      <c r="AT90" s="232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3"/>
      <c r="AT91" s="234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1"/>
    </row>
    <row r="92" spans="1:90" s="2" customFormat="1" ht="29.25" customHeight="1">
      <c r="A92" s="31"/>
      <c r="B92" s="32"/>
      <c r="C92" s="214" t="s">
        <v>59</v>
      </c>
      <c r="D92" s="215"/>
      <c r="E92" s="215"/>
      <c r="F92" s="215"/>
      <c r="G92" s="215"/>
      <c r="H92" s="70"/>
      <c r="I92" s="216" t="s">
        <v>60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61</v>
      </c>
      <c r="AH92" s="215"/>
      <c r="AI92" s="215"/>
      <c r="AJ92" s="215"/>
      <c r="AK92" s="215"/>
      <c r="AL92" s="215"/>
      <c r="AM92" s="215"/>
      <c r="AN92" s="216" t="s">
        <v>62</v>
      </c>
      <c r="AO92" s="215"/>
      <c r="AP92" s="218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3" t="s">
        <v>75</v>
      </c>
      <c r="BE92" s="73" t="s">
        <v>76</v>
      </c>
      <c r="BF92" s="74" t="s">
        <v>77</v>
      </c>
      <c r="BG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1"/>
    </row>
    <row r="94" spans="1:90" s="6" customFormat="1" ht="32.450000000000003" customHeight="1">
      <c r="B94" s="78"/>
      <c r="C94" s="79" t="s">
        <v>78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SUM(AG94,AV94)</f>
        <v>0</v>
      </c>
      <c r="AO94" s="223"/>
      <c r="AP94" s="223"/>
      <c r="AQ94" s="82" t="s">
        <v>1</v>
      </c>
      <c r="AR94" s="83"/>
      <c r="AS94" s="84">
        <f>ROUND(AS95,2)</f>
        <v>0</v>
      </c>
      <c r="AT94" s="85">
        <f>ROUND(AT95,2)</f>
        <v>0</v>
      </c>
      <c r="AU94" s="86">
        <f>ROUND(AU95,2)</f>
        <v>0</v>
      </c>
      <c r="AV94" s="86">
        <f>ROUND(SUM(AX94:AY94),2)</f>
        <v>0</v>
      </c>
      <c r="AW94" s="87">
        <f>ROUND(AW95,5)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ROUND(BB95,2)</f>
        <v>0</v>
      </c>
      <c r="BC94" s="86">
        <f>ROUND(BC95,2)</f>
        <v>0</v>
      </c>
      <c r="BD94" s="86">
        <f>ROUND(BD95,2)</f>
        <v>0</v>
      </c>
      <c r="BE94" s="86">
        <f>ROUND(BE95,2)</f>
        <v>0</v>
      </c>
      <c r="BF94" s="88">
        <f>ROUND(BF95,2)</f>
        <v>0</v>
      </c>
      <c r="BS94" s="89" t="s">
        <v>79</v>
      </c>
      <c r="BT94" s="89" t="s">
        <v>80</v>
      </c>
      <c r="BV94" s="89" t="s">
        <v>81</v>
      </c>
      <c r="BW94" s="89" t="s">
        <v>6</v>
      </c>
      <c r="BX94" s="89" t="s">
        <v>82</v>
      </c>
      <c r="CL94" s="89" t="s">
        <v>1</v>
      </c>
    </row>
    <row r="95" spans="1:90" s="7" customFormat="1" ht="24.6" customHeight="1">
      <c r="A95" s="90" t="s">
        <v>83</v>
      </c>
      <c r="B95" s="91"/>
      <c r="C95" s="92"/>
      <c r="D95" s="221" t="s">
        <v>15</v>
      </c>
      <c r="E95" s="221"/>
      <c r="F95" s="221"/>
      <c r="G95" s="221"/>
      <c r="H95" s="221"/>
      <c r="I95" s="93"/>
      <c r="J95" s="221" t="s">
        <v>18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'z070102020-1 - Eliášova 2...'!K30</f>
        <v>0</v>
      </c>
      <c r="AH95" s="220"/>
      <c r="AI95" s="220"/>
      <c r="AJ95" s="220"/>
      <c r="AK95" s="220"/>
      <c r="AL95" s="220"/>
      <c r="AM95" s="220"/>
      <c r="AN95" s="219">
        <f>SUM(AG95,AV95)</f>
        <v>0</v>
      </c>
      <c r="AO95" s="220"/>
      <c r="AP95" s="220"/>
      <c r="AQ95" s="94" t="s">
        <v>84</v>
      </c>
      <c r="AR95" s="95"/>
      <c r="AS95" s="96">
        <f>'z070102020-1 - Eliášova 2...'!K28</f>
        <v>0</v>
      </c>
      <c r="AT95" s="97">
        <f>'z070102020-1 - Eliášova 2...'!K29</f>
        <v>0</v>
      </c>
      <c r="AU95" s="97">
        <v>0</v>
      </c>
      <c r="AV95" s="97">
        <f>ROUND(SUM(AX95:AY95),2)</f>
        <v>0</v>
      </c>
      <c r="AW95" s="98">
        <f>'z070102020-1 - Eliášova 2...'!T142</f>
        <v>0</v>
      </c>
      <c r="AX95" s="97">
        <f>'z070102020-1 - Eliášova 2...'!K33</f>
        <v>0</v>
      </c>
      <c r="AY95" s="97">
        <f>'z070102020-1 - Eliášova 2...'!K34</f>
        <v>0</v>
      </c>
      <c r="AZ95" s="97">
        <f>'z070102020-1 - Eliášova 2...'!K35</f>
        <v>0</v>
      </c>
      <c r="BA95" s="97">
        <f>'z070102020-1 - Eliášova 2...'!K36</f>
        <v>0</v>
      </c>
      <c r="BB95" s="97">
        <f>'z070102020-1 - Eliášova 2...'!F33</f>
        <v>0</v>
      </c>
      <c r="BC95" s="97">
        <f>'z070102020-1 - Eliášova 2...'!F34</f>
        <v>0</v>
      </c>
      <c r="BD95" s="97">
        <f>'z070102020-1 - Eliášova 2...'!F35</f>
        <v>0</v>
      </c>
      <c r="BE95" s="97">
        <f>'z070102020-1 - Eliášova 2...'!F36</f>
        <v>0</v>
      </c>
      <c r="BF95" s="99">
        <f>'z070102020-1 - Eliášova 2...'!F37</f>
        <v>0</v>
      </c>
      <c r="BT95" s="100" t="s">
        <v>22</v>
      </c>
      <c r="BU95" s="100" t="s">
        <v>85</v>
      </c>
      <c r="BV95" s="100" t="s">
        <v>81</v>
      </c>
      <c r="BW95" s="100" t="s">
        <v>6</v>
      </c>
      <c r="BX95" s="100" t="s">
        <v>82</v>
      </c>
      <c r="CL95" s="100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</row>
    <row r="97" spans="1:59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</sheetData>
  <sheetProtection algorithmName="SHA-512" hashValue="89tNScUv0yVoFkngRf58QsEFrioC0mrzKWV4q+JCqEGZ3U5C2IinCvkcZ45WozBFP/jnkpWOSworuCAnI1OqKw==" saltValue="zZA4JRFVu0EZgMRthfBa41h0EaDAekDCxQSzaMYx6zBbHgiVvUtQY7jQig8sKpyXdvTqn8wawGRL8igBh99pc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G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z070102020-1 - Eliášova 2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1"/>
  <sheetViews>
    <sheetView showGridLines="0" tabSelected="1" topLeftCell="A146" workbookViewId="0">
      <selection activeCell="AA150" sqref="AA150"/>
    </sheetView>
  </sheetViews>
  <sheetFormatPr defaultRowHeight="11.2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1" width="23.83203125" style="1" customWidth="1"/>
    <col min="12" max="12" width="16.5" style="1" hidden="1" customWidth="1"/>
    <col min="13" max="13" width="10" style="1" customWidth="1"/>
    <col min="14" max="14" width="11.5" style="1" hidden="1" customWidth="1"/>
    <col min="15" max="15" width="9.1640625" style="1" hidden="1"/>
    <col min="16" max="24" width="15.1640625" style="1" hidden="1" customWidth="1"/>
    <col min="25" max="25" width="13.1640625" style="1" hidden="1" customWidth="1"/>
    <col min="26" max="26" width="17.5" style="1" customWidth="1"/>
    <col min="27" max="27" width="13.1640625" style="1" customWidth="1"/>
    <col min="28" max="28" width="16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T2" s="14" t="s">
        <v>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7"/>
      <c r="AT3" s="14" t="s">
        <v>86</v>
      </c>
    </row>
    <row r="4" spans="1:46" s="1" customFormat="1" ht="24.95" customHeight="1">
      <c r="B4" s="17"/>
      <c r="D4" s="103" t="s">
        <v>87</v>
      </c>
      <c r="M4" s="17"/>
      <c r="N4" s="104" t="s">
        <v>11</v>
      </c>
      <c r="AT4" s="14" t="s">
        <v>4</v>
      </c>
    </row>
    <row r="5" spans="1:46" s="1" customFormat="1" ht="6.95" customHeight="1">
      <c r="B5" s="17"/>
      <c r="M5" s="17"/>
    </row>
    <row r="6" spans="1:46" s="2" customFormat="1" ht="12" customHeight="1">
      <c r="A6" s="31"/>
      <c r="B6" s="36"/>
      <c r="C6" s="31"/>
      <c r="D6" s="105" t="s">
        <v>17</v>
      </c>
      <c r="E6" s="31"/>
      <c r="F6" s="31"/>
      <c r="G6" s="31"/>
      <c r="H6" s="31"/>
      <c r="I6" s="31"/>
      <c r="J6" s="31"/>
      <c r="K6" s="31"/>
      <c r="L6" s="31"/>
      <c r="M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1.15" customHeight="1">
      <c r="A7" s="31"/>
      <c r="B7" s="36"/>
      <c r="C7" s="31"/>
      <c r="D7" s="31"/>
      <c r="E7" s="254" t="s">
        <v>18</v>
      </c>
      <c r="F7" s="255"/>
      <c r="G7" s="255"/>
      <c r="H7" s="255"/>
      <c r="I7" s="31"/>
      <c r="J7" s="31"/>
      <c r="K7" s="31"/>
      <c r="L7" s="31"/>
      <c r="M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5" t="s">
        <v>20</v>
      </c>
      <c r="E9" s="31"/>
      <c r="F9" s="106" t="s">
        <v>1</v>
      </c>
      <c r="G9" s="31"/>
      <c r="H9" s="31"/>
      <c r="I9" s="105" t="s">
        <v>21</v>
      </c>
      <c r="J9" s="106" t="s">
        <v>1</v>
      </c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5" t="s">
        <v>23</v>
      </c>
      <c r="E10" s="31"/>
      <c r="F10" s="106" t="s">
        <v>24</v>
      </c>
      <c r="G10" s="31"/>
      <c r="H10" s="31"/>
      <c r="I10" s="105" t="s">
        <v>25</v>
      </c>
      <c r="J10" s="107" t="str">
        <f>'Rekapitulace stavby'!AN8</f>
        <v>23. 10. 2020</v>
      </c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27</v>
      </c>
      <c r="E12" s="31"/>
      <c r="F12" s="31"/>
      <c r="G12" s="31"/>
      <c r="H12" s="31"/>
      <c r="I12" s="105" t="s">
        <v>28</v>
      </c>
      <c r="J12" s="106" t="str">
        <f>IF('Rekapitulace stavby'!AN10="","",'Rekapitulace stavby'!AN10)</f>
        <v/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6" t="str">
        <f>IF('Rekapitulace stavby'!E11="","",'Rekapitulace stavby'!E11)</f>
        <v xml:space="preserve"> </v>
      </c>
      <c r="F13" s="31"/>
      <c r="G13" s="31"/>
      <c r="H13" s="31"/>
      <c r="I13" s="105" t="s">
        <v>30</v>
      </c>
      <c r="J13" s="106" t="str">
        <f>IF('Rekapitulace stavby'!AN11="","",'Rekapitulace stavby'!AN11)</f>
        <v/>
      </c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5" t="s">
        <v>31</v>
      </c>
      <c r="E15" s="31"/>
      <c r="F15" s="31"/>
      <c r="G15" s="31"/>
      <c r="H15" s="31"/>
      <c r="I15" s="105" t="s">
        <v>28</v>
      </c>
      <c r="J15" s="27" t="str">
        <f>'Rekapitulace stavby'!AN13</f>
        <v>Vyplň údaj</v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56" t="str">
        <f>'Rekapitulace stavby'!E14</f>
        <v>Vyplň údaj</v>
      </c>
      <c r="F16" s="257"/>
      <c r="G16" s="257"/>
      <c r="H16" s="257"/>
      <c r="I16" s="105" t="s">
        <v>30</v>
      </c>
      <c r="J16" s="27" t="str">
        <f>'Rekapitulace stavby'!AN14</f>
        <v>Vyplň údaj</v>
      </c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5" t="s">
        <v>33</v>
      </c>
      <c r="E18" s="31"/>
      <c r="F18" s="31"/>
      <c r="G18" s="31"/>
      <c r="H18" s="31"/>
      <c r="I18" s="105" t="s">
        <v>28</v>
      </c>
      <c r="J18" s="106" t="s">
        <v>34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35</v>
      </c>
      <c r="F19" s="31"/>
      <c r="G19" s="31"/>
      <c r="H19" s="31"/>
      <c r="I19" s="105" t="s">
        <v>30</v>
      </c>
      <c r="J19" s="106" t="s">
        <v>1</v>
      </c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5" t="s">
        <v>36</v>
      </c>
      <c r="E21" s="31"/>
      <c r="F21" s="31"/>
      <c r="G21" s="31"/>
      <c r="H21" s="31"/>
      <c r="I21" s="105" t="s">
        <v>28</v>
      </c>
      <c r="J21" s="106" t="str">
        <f>IF('Rekapitulace stavby'!AN19="","",'Rekapitulace stavby'!AN19)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6" t="str">
        <f>IF('Rekapitulace stavby'!E20="","",'Rekapitulace stavby'!E20)</f>
        <v xml:space="preserve"> </v>
      </c>
      <c r="F22" s="31"/>
      <c r="G22" s="31"/>
      <c r="H22" s="31"/>
      <c r="I22" s="105" t="s">
        <v>30</v>
      </c>
      <c r="J22" s="106" t="str">
        <f>IF('Rekapitulace stavby'!AN20="","",'Rekapitulace stavby'!AN20)</f>
        <v/>
      </c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5" t="s">
        <v>37</v>
      </c>
      <c r="E24" s="31"/>
      <c r="F24" s="31"/>
      <c r="G24" s="31"/>
      <c r="H24" s="31"/>
      <c r="I24" s="31"/>
      <c r="J24" s="31"/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4.45" customHeight="1">
      <c r="A25" s="108"/>
      <c r="B25" s="109"/>
      <c r="C25" s="108"/>
      <c r="D25" s="108"/>
      <c r="E25" s="258" t="s">
        <v>1</v>
      </c>
      <c r="F25" s="258"/>
      <c r="G25" s="258"/>
      <c r="H25" s="258"/>
      <c r="I25" s="108"/>
      <c r="J25" s="108"/>
      <c r="K25" s="108"/>
      <c r="L25" s="108"/>
      <c r="M25" s="110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1"/>
      <c r="E27" s="111"/>
      <c r="F27" s="111"/>
      <c r="G27" s="111"/>
      <c r="H27" s="111"/>
      <c r="I27" s="111"/>
      <c r="J27" s="111"/>
      <c r="K27" s="111"/>
      <c r="L27" s="111"/>
      <c r="M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.75">
      <c r="A28" s="31"/>
      <c r="B28" s="36"/>
      <c r="C28" s="31"/>
      <c r="D28" s="31"/>
      <c r="E28" s="105" t="s">
        <v>88</v>
      </c>
      <c r="F28" s="31"/>
      <c r="G28" s="31"/>
      <c r="H28" s="31"/>
      <c r="I28" s="31"/>
      <c r="J28" s="31"/>
      <c r="K28" s="112">
        <f>I94</f>
        <v>0</v>
      </c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12.75">
      <c r="A29" s="31"/>
      <c r="B29" s="36"/>
      <c r="C29" s="31"/>
      <c r="D29" s="31"/>
      <c r="E29" s="105" t="s">
        <v>89</v>
      </c>
      <c r="F29" s="31"/>
      <c r="G29" s="31"/>
      <c r="H29" s="31"/>
      <c r="I29" s="31"/>
      <c r="J29" s="31"/>
      <c r="K29" s="112">
        <f>J94</f>
        <v>0</v>
      </c>
      <c r="L29" s="3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3" t="s">
        <v>38</v>
      </c>
      <c r="E30" s="31"/>
      <c r="F30" s="31"/>
      <c r="G30" s="31"/>
      <c r="H30" s="31"/>
      <c r="I30" s="31"/>
      <c r="J30" s="31"/>
      <c r="K30" s="114">
        <f>ROUND(K142, 2)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11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5" t="s">
        <v>40</v>
      </c>
      <c r="G32" s="31"/>
      <c r="H32" s="31"/>
      <c r="I32" s="115" t="s">
        <v>39</v>
      </c>
      <c r="J32" s="31"/>
      <c r="K32" s="115" t="s">
        <v>41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6" t="s">
        <v>42</v>
      </c>
      <c r="E33" s="105" t="s">
        <v>43</v>
      </c>
      <c r="F33" s="112">
        <f>ROUND((SUM(BE142:BE340)),  2)</f>
        <v>0</v>
      </c>
      <c r="G33" s="31"/>
      <c r="H33" s="31"/>
      <c r="I33" s="117">
        <v>0.21</v>
      </c>
      <c r="J33" s="31"/>
      <c r="K33" s="112">
        <f>ROUND(((SUM(BE142:BE340))*I33),  2)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44</v>
      </c>
      <c r="F34" s="112">
        <f>ROUND((SUM(BF142:BF340)),  2)</f>
        <v>0</v>
      </c>
      <c r="G34" s="31"/>
      <c r="H34" s="31"/>
      <c r="I34" s="117">
        <v>0.15</v>
      </c>
      <c r="J34" s="31"/>
      <c r="K34" s="112">
        <f>ROUND(((SUM(BF142:BF340))*I34), 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45</v>
      </c>
      <c r="F35" s="112">
        <f>ROUND((SUM(BG142:BG340)),  2)</f>
        <v>0</v>
      </c>
      <c r="G35" s="31"/>
      <c r="H35" s="31"/>
      <c r="I35" s="117">
        <v>0.21</v>
      </c>
      <c r="J35" s="31"/>
      <c r="K35" s="112">
        <f>0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46</v>
      </c>
      <c r="F36" s="112">
        <f>ROUND((SUM(BH142:BH340)),  2)</f>
        <v>0</v>
      </c>
      <c r="G36" s="31"/>
      <c r="H36" s="31"/>
      <c r="I36" s="117">
        <v>0.15</v>
      </c>
      <c r="J36" s="31"/>
      <c r="K36" s="112">
        <f>0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47</v>
      </c>
      <c r="F37" s="112">
        <f>ROUND((SUM(BI142:BI340)),  2)</f>
        <v>0</v>
      </c>
      <c r="G37" s="31"/>
      <c r="H37" s="31"/>
      <c r="I37" s="117">
        <v>0</v>
      </c>
      <c r="J37" s="31"/>
      <c r="K37" s="112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0"/>
      <c r="J39" s="120"/>
      <c r="K39" s="123">
        <f>SUM(K30:K37)</f>
        <v>0</v>
      </c>
      <c r="L39" s="124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M41" s="17"/>
    </row>
    <row r="42" spans="1:31" s="1" customFormat="1" ht="14.45" customHeight="1">
      <c r="B42" s="17"/>
      <c r="M42" s="17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25" t="s">
        <v>51</v>
      </c>
      <c r="E50" s="126"/>
      <c r="F50" s="126"/>
      <c r="G50" s="125" t="s">
        <v>52</v>
      </c>
      <c r="H50" s="126"/>
      <c r="I50" s="126"/>
      <c r="J50" s="126"/>
      <c r="K50" s="126"/>
      <c r="L50" s="126"/>
      <c r="M50" s="48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31"/>
      <c r="B61" s="36"/>
      <c r="C61" s="31"/>
      <c r="D61" s="127" t="s">
        <v>53</v>
      </c>
      <c r="E61" s="128"/>
      <c r="F61" s="129" t="s">
        <v>54</v>
      </c>
      <c r="G61" s="127" t="s">
        <v>53</v>
      </c>
      <c r="H61" s="128"/>
      <c r="I61" s="128"/>
      <c r="J61" s="130" t="s">
        <v>54</v>
      </c>
      <c r="K61" s="128"/>
      <c r="L61" s="128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31"/>
      <c r="B65" s="36"/>
      <c r="C65" s="31"/>
      <c r="D65" s="125" t="s">
        <v>55</v>
      </c>
      <c r="E65" s="131"/>
      <c r="F65" s="131"/>
      <c r="G65" s="125" t="s">
        <v>56</v>
      </c>
      <c r="H65" s="131"/>
      <c r="I65" s="131"/>
      <c r="J65" s="131"/>
      <c r="K65" s="131"/>
      <c r="L65" s="131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31"/>
      <c r="B76" s="36"/>
      <c r="C76" s="31"/>
      <c r="D76" s="127" t="s">
        <v>53</v>
      </c>
      <c r="E76" s="128"/>
      <c r="F76" s="129" t="s">
        <v>54</v>
      </c>
      <c r="G76" s="127" t="s">
        <v>53</v>
      </c>
      <c r="H76" s="128"/>
      <c r="I76" s="128"/>
      <c r="J76" s="130" t="s">
        <v>54</v>
      </c>
      <c r="K76" s="128"/>
      <c r="L76" s="128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1.15" customHeight="1">
      <c r="A85" s="31"/>
      <c r="B85" s="32"/>
      <c r="C85" s="33"/>
      <c r="D85" s="33"/>
      <c r="E85" s="224" t="str">
        <f>E7</f>
        <v>Eliášova 279/1 - Café Záhorský - výměna plynových spotřebičů</v>
      </c>
      <c r="F85" s="259"/>
      <c r="G85" s="259"/>
      <c r="H85" s="259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23</v>
      </c>
      <c r="D87" s="33"/>
      <c r="E87" s="33"/>
      <c r="F87" s="24" t="str">
        <f>F10</f>
        <v xml:space="preserve">Praha </v>
      </c>
      <c r="G87" s="33"/>
      <c r="H87" s="33"/>
      <c r="I87" s="26" t="s">
        <v>25</v>
      </c>
      <c r="J87" s="63" t="str">
        <f>IF(J10="","",J10)</f>
        <v>23. 10. 2020</v>
      </c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6" customHeight="1">
      <c r="A89" s="31"/>
      <c r="B89" s="32"/>
      <c r="C89" s="26" t="s">
        <v>27</v>
      </c>
      <c r="D89" s="33"/>
      <c r="E89" s="33"/>
      <c r="F89" s="24" t="str">
        <f>E13</f>
        <v xml:space="preserve"> </v>
      </c>
      <c r="G89" s="33"/>
      <c r="H89" s="33"/>
      <c r="I89" s="26" t="s">
        <v>33</v>
      </c>
      <c r="J89" s="29" t="str">
        <f>E19</f>
        <v>Ing. Jan Krpata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6" customHeight="1">
      <c r="A90" s="31"/>
      <c r="B90" s="32"/>
      <c r="C90" s="26" t="s">
        <v>31</v>
      </c>
      <c r="D90" s="33"/>
      <c r="E90" s="33"/>
      <c r="F90" s="24" t="str">
        <f>IF(E16="","",E16)</f>
        <v>Vyplň údaj</v>
      </c>
      <c r="G90" s="33"/>
      <c r="H90" s="33"/>
      <c r="I90" s="26" t="s">
        <v>36</v>
      </c>
      <c r="J90" s="29" t="str">
        <f>E22</f>
        <v xml:space="preserve"> </v>
      </c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6" t="s">
        <v>91</v>
      </c>
      <c r="D92" s="137"/>
      <c r="E92" s="137"/>
      <c r="F92" s="137"/>
      <c r="G92" s="137"/>
      <c r="H92" s="137"/>
      <c r="I92" s="138" t="s">
        <v>92</v>
      </c>
      <c r="J92" s="138" t="s">
        <v>93</v>
      </c>
      <c r="K92" s="138" t="s">
        <v>94</v>
      </c>
      <c r="L92" s="137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9" t="s">
        <v>95</v>
      </c>
      <c r="D94" s="33"/>
      <c r="E94" s="33"/>
      <c r="F94" s="33"/>
      <c r="G94" s="33"/>
      <c r="H94" s="33"/>
      <c r="I94" s="81">
        <f t="shared" ref="I94:J97" si="0">Q142</f>
        <v>0</v>
      </c>
      <c r="J94" s="81">
        <f t="shared" si="0"/>
        <v>0</v>
      </c>
      <c r="K94" s="81">
        <f>K142</f>
        <v>0</v>
      </c>
      <c r="L94" s="33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96</v>
      </c>
    </row>
    <row r="95" spans="1:47" s="9" customFormat="1" ht="24.95" customHeight="1">
      <c r="B95" s="140"/>
      <c r="C95" s="141"/>
      <c r="D95" s="142" t="s">
        <v>97</v>
      </c>
      <c r="E95" s="143"/>
      <c r="F95" s="143"/>
      <c r="G95" s="143"/>
      <c r="H95" s="143"/>
      <c r="I95" s="144">
        <f t="shared" si="0"/>
        <v>0</v>
      </c>
      <c r="J95" s="144">
        <f t="shared" si="0"/>
        <v>0</v>
      </c>
      <c r="K95" s="144">
        <f>K143</f>
        <v>0</v>
      </c>
      <c r="L95" s="141"/>
      <c r="M95" s="145"/>
    </row>
    <row r="96" spans="1:47" s="10" customFormat="1" ht="19.899999999999999" customHeight="1">
      <c r="B96" s="146"/>
      <c r="C96" s="147"/>
      <c r="D96" s="148" t="s">
        <v>98</v>
      </c>
      <c r="E96" s="149"/>
      <c r="F96" s="149"/>
      <c r="G96" s="149"/>
      <c r="H96" s="149"/>
      <c r="I96" s="150">
        <f t="shared" si="0"/>
        <v>0</v>
      </c>
      <c r="J96" s="150">
        <f t="shared" si="0"/>
        <v>0</v>
      </c>
      <c r="K96" s="150">
        <f>K144</f>
        <v>0</v>
      </c>
      <c r="L96" s="147"/>
      <c r="M96" s="151"/>
    </row>
    <row r="97" spans="2:13" s="10" customFormat="1" ht="14.85" customHeight="1">
      <c r="B97" s="146"/>
      <c r="C97" s="147"/>
      <c r="D97" s="148" t="s">
        <v>99</v>
      </c>
      <c r="E97" s="149"/>
      <c r="F97" s="149"/>
      <c r="G97" s="149"/>
      <c r="H97" s="149"/>
      <c r="I97" s="150">
        <f t="shared" si="0"/>
        <v>0</v>
      </c>
      <c r="J97" s="150">
        <f t="shared" si="0"/>
        <v>0</v>
      </c>
      <c r="K97" s="150">
        <f>K145</f>
        <v>0</v>
      </c>
      <c r="L97" s="147"/>
      <c r="M97" s="151"/>
    </row>
    <row r="98" spans="2:13" s="10" customFormat="1" ht="19.899999999999999" customHeight="1">
      <c r="B98" s="146"/>
      <c r="C98" s="147"/>
      <c r="D98" s="148" t="s">
        <v>100</v>
      </c>
      <c r="E98" s="149"/>
      <c r="F98" s="149"/>
      <c r="G98" s="149"/>
      <c r="H98" s="149"/>
      <c r="I98" s="150">
        <f>Q147</f>
        <v>0</v>
      </c>
      <c r="J98" s="150">
        <f>R147</f>
        <v>0</v>
      </c>
      <c r="K98" s="150">
        <f>K147</f>
        <v>0</v>
      </c>
      <c r="L98" s="147"/>
      <c r="M98" s="151"/>
    </row>
    <row r="99" spans="2:13" s="10" customFormat="1" ht="19.899999999999999" customHeight="1">
      <c r="B99" s="146"/>
      <c r="C99" s="147"/>
      <c r="D99" s="148" t="s">
        <v>101</v>
      </c>
      <c r="E99" s="149"/>
      <c r="F99" s="149"/>
      <c r="G99" s="149"/>
      <c r="H99" s="149"/>
      <c r="I99" s="150">
        <f>Q149</f>
        <v>0</v>
      </c>
      <c r="J99" s="150">
        <f>R149</f>
        <v>0</v>
      </c>
      <c r="K99" s="150">
        <f>K149</f>
        <v>0</v>
      </c>
      <c r="L99" s="147"/>
      <c r="M99" s="151"/>
    </row>
    <row r="100" spans="2:13" s="10" customFormat="1" ht="19.899999999999999" customHeight="1">
      <c r="B100" s="146"/>
      <c r="C100" s="147"/>
      <c r="D100" s="148" t="s">
        <v>102</v>
      </c>
      <c r="E100" s="149"/>
      <c r="F100" s="149"/>
      <c r="G100" s="149"/>
      <c r="H100" s="149"/>
      <c r="I100" s="150">
        <f>Q155</f>
        <v>0</v>
      </c>
      <c r="J100" s="150">
        <f>R155</f>
        <v>0</v>
      </c>
      <c r="K100" s="150">
        <f>K155</f>
        <v>0</v>
      </c>
      <c r="L100" s="147"/>
      <c r="M100" s="151"/>
    </row>
    <row r="101" spans="2:13" s="10" customFormat="1" ht="19.899999999999999" customHeight="1">
      <c r="B101" s="146"/>
      <c r="C101" s="147"/>
      <c r="D101" s="148" t="s">
        <v>103</v>
      </c>
      <c r="E101" s="149"/>
      <c r="F101" s="149"/>
      <c r="G101" s="149"/>
      <c r="H101" s="149"/>
      <c r="I101" s="150">
        <f>Q159</f>
        <v>0</v>
      </c>
      <c r="J101" s="150">
        <f>R159</f>
        <v>0</v>
      </c>
      <c r="K101" s="150">
        <f>K159</f>
        <v>0</v>
      </c>
      <c r="L101" s="147"/>
      <c r="M101" s="151"/>
    </row>
    <row r="102" spans="2:13" s="9" customFormat="1" ht="24.95" customHeight="1">
      <c r="B102" s="140"/>
      <c r="C102" s="141"/>
      <c r="D102" s="142" t="s">
        <v>104</v>
      </c>
      <c r="E102" s="143"/>
      <c r="F102" s="143"/>
      <c r="G102" s="143"/>
      <c r="H102" s="143"/>
      <c r="I102" s="144">
        <f>Q161</f>
        <v>0</v>
      </c>
      <c r="J102" s="144">
        <f>R161</f>
        <v>0</v>
      </c>
      <c r="K102" s="144">
        <f>K161</f>
        <v>0</v>
      </c>
      <c r="L102" s="141"/>
      <c r="M102" s="145"/>
    </row>
    <row r="103" spans="2:13" s="10" customFormat="1" ht="19.899999999999999" customHeight="1">
      <c r="B103" s="146"/>
      <c r="C103" s="147"/>
      <c r="D103" s="148" t="s">
        <v>105</v>
      </c>
      <c r="E103" s="149"/>
      <c r="F103" s="149"/>
      <c r="G103" s="149"/>
      <c r="H103" s="149"/>
      <c r="I103" s="150">
        <f>Q162</f>
        <v>0</v>
      </c>
      <c r="J103" s="150">
        <f>R162</f>
        <v>0</v>
      </c>
      <c r="K103" s="150">
        <f>K162</f>
        <v>0</v>
      </c>
      <c r="L103" s="147"/>
      <c r="M103" s="151"/>
    </row>
    <row r="104" spans="2:13" s="10" customFormat="1" ht="19.899999999999999" customHeight="1">
      <c r="B104" s="146"/>
      <c r="C104" s="147"/>
      <c r="D104" s="148" t="s">
        <v>106</v>
      </c>
      <c r="E104" s="149"/>
      <c r="F104" s="149"/>
      <c r="G104" s="149"/>
      <c r="H104" s="149"/>
      <c r="I104" s="150">
        <f>Q174</f>
        <v>0</v>
      </c>
      <c r="J104" s="150">
        <f>R174</f>
        <v>0</v>
      </c>
      <c r="K104" s="150">
        <f>K174</f>
        <v>0</v>
      </c>
      <c r="L104" s="147"/>
      <c r="M104" s="151"/>
    </row>
    <row r="105" spans="2:13" s="10" customFormat="1" ht="19.899999999999999" customHeight="1">
      <c r="B105" s="146"/>
      <c r="C105" s="147"/>
      <c r="D105" s="148" t="s">
        <v>107</v>
      </c>
      <c r="E105" s="149"/>
      <c r="F105" s="149"/>
      <c r="G105" s="149"/>
      <c r="H105" s="149"/>
      <c r="I105" s="150">
        <f>Q190</f>
        <v>0</v>
      </c>
      <c r="J105" s="150">
        <f>R190</f>
        <v>0</v>
      </c>
      <c r="K105" s="150">
        <f>K190</f>
        <v>0</v>
      </c>
      <c r="L105" s="147"/>
      <c r="M105" s="151"/>
    </row>
    <row r="106" spans="2:13" s="10" customFormat="1" ht="19.899999999999999" customHeight="1">
      <c r="B106" s="146"/>
      <c r="C106" s="147"/>
      <c r="D106" s="148" t="s">
        <v>108</v>
      </c>
      <c r="E106" s="149"/>
      <c r="F106" s="149"/>
      <c r="G106" s="149"/>
      <c r="H106" s="149"/>
      <c r="I106" s="150">
        <f>Q202</f>
        <v>0</v>
      </c>
      <c r="J106" s="150">
        <f>R202</f>
        <v>0</v>
      </c>
      <c r="K106" s="150">
        <f>K202</f>
        <v>0</v>
      </c>
      <c r="L106" s="147"/>
      <c r="M106" s="151"/>
    </row>
    <row r="107" spans="2:13" s="10" customFormat="1" ht="19.899999999999999" customHeight="1">
      <c r="B107" s="146"/>
      <c r="C107" s="147"/>
      <c r="D107" s="148" t="s">
        <v>109</v>
      </c>
      <c r="E107" s="149"/>
      <c r="F107" s="149"/>
      <c r="G107" s="149"/>
      <c r="H107" s="149"/>
      <c r="I107" s="150">
        <f>Q205</f>
        <v>0</v>
      </c>
      <c r="J107" s="150">
        <f>R205</f>
        <v>0</v>
      </c>
      <c r="K107" s="150">
        <f>K205</f>
        <v>0</v>
      </c>
      <c r="L107" s="147"/>
      <c r="M107" s="151"/>
    </row>
    <row r="108" spans="2:13" s="10" customFormat="1" ht="19.899999999999999" customHeight="1">
      <c r="B108" s="146"/>
      <c r="C108" s="147"/>
      <c r="D108" s="148" t="s">
        <v>110</v>
      </c>
      <c r="E108" s="149"/>
      <c r="F108" s="149"/>
      <c r="G108" s="149"/>
      <c r="H108" s="149"/>
      <c r="I108" s="150">
        <f>Q209</f>
        <v>0</v>
      </c>
      <c r="J108" s="150">
        <f>R209</f>
        <v>0</v>
      </c>
      <c r="K108" s="150">
        <f>K209</f>
        <v>0</v>
      </c>
      <c r="L108" s="147"/>
      <c r="M108" s="151"/>
    </row>
    <row r="109" spans="2:13" s="10" customFormat="1" ht="19.899999999999999" customHeight="1">
      <c r="B109" s="146"/>
      <c r="C109" s="147"/>
      <c r="D109" s="148" t="s">
        <v>111</v>
      </c>
      <c r="E109" s="149"/>
      <c r="F109" s="149"/>
      <c r="G109" s="149"/>
      <c r="H109" s="149"/>
      <c r="I109" s="150">
        <f>Q224</f>
        <v>0</v>
      </c>
      <c r="J109" s="150">
        <f>R224</f>
        <v>0</v>
      </c>
      <c r="K109" s="150">
        <f>K224</f>
        <v>0</v>
      </c>
      <c r="L109" s="147"/>
      <c r="M109" s="151"/>
    </row>
    <row r="110" spans="2:13" s="10" customFormat="1" ht="19.899999999999999" customHeight="1">
      <c r="B110" s="146"/>
      <c r="C110" s="147"/>
      <c r="D110" s="148" t="s">
        <v>112</v>
      </c>
      <c r="E110" s="149"/>
      <c r="F110" s="149"/>
      <c r="G110" s="149"/>
      <c r="H110" s="149"/>
      <c r="I110" s="150">
        <f>Q232</f>
        <v>0</v>
      </c>
      <c r="J110" s="150">
        <f>R232</f>
        <v>0</v>
      </c>
      <c r="K110" s="150">
        <f>K232</f>
        <v>0</v>
      </c>
      <c r="L110" s="147"/>
      <c r="M110" s="151"/>
    </row>
    <row r="111" spans="2:13" s="10" customFormat="1" ht="19.899999999999999" customHeight="1">
      <c r="B111" s="146"/>
      <c r="C111" s="147"/>
      <c r="D111" s="148" t="s">
        <v>113</v>
      </c>
      <c r="E111" s="149"/>
      <c r="F111" s="149"/>
      <c r="G111" s="149"/>
      <c r="H111" s="149"/>
      <c r="I111" s="150">
        <f>Q247</f>
        <v>0</v>
      </c>
      <c r="J111" s="150">
        <f>R247</f>
        <v>0</v>
      </c>
      <c r="K111" s="150">
        <f>K247</f>
        <v>0</v>
      </c>
      <c r="L111" s="147"/>
      <c r="M111" s="151"/>
    </row>
    <row r="112" spans="2:13" s="10" customFormat="1" ht="19.899999999999999" customHeight="1">
      <c r="B112" s="146"/>
      <c r="C112" s="147"/>
      <c r="D112" s="148" t="s">
        <v>114</v>
      </c>
      <c r="E112" s="149"/>
      <c r="F112" s="149"/>
      <c r="G112" s="149"/>
      <c r="H112" s="149"/>
      <c r="I112" s="150">
        <f>Q263</f>
        <v>0</v>
      </c>
      <c r="J112" s="150">
        <f>R263</f>
        <v>0</v>
      </c>
      <c r="K112" s="150">
        <f>K263</f>
        <v>0</v>
      </c>
      <c r="L112" s="147"/>
      <c r="M112" s="151"/>
    </row>
    <row r="113" spans="1:31" s="10" customFormat="1" ht="19.899999999999999" customHeight="1">
      <c r="B113" s="146"/>
      <c r="C113" s="147"/>
      <c r="D113" s="148" t="s">
        <v>115</v>
      </c>
      <c r="E113" s="149"/>
      <c r="F113" s="149"/>
      <c r="G113" s="149"/>
      <c r="H113" s="149"/>
      <c r="I113" s="150">
        <f>Q265</f>
        <v>0</v>
      </c>
      <c r="J113" s="150">
        <f>R265</f>
        <v>0</v>
      </c>
      <c r="K113" s="150">
        <f>K265</f>
        <v>0</v>
      </c>
      <c r="L113" s="147"/>
      <c r="M113" s="151"/>
    </row>
    <row r="114" spans="1:31" s="10" customFormat="1" ht="19.899999999999999" customHeight="1">
      <c r="B114" s="146"/>
      <c r="C114" s="147"/>
      <c r="D114" s="148" t="s">
        <v>116</v>
      </c>
      <c r="E114" s="149"/>
      <c r="F114" s="149"/>
      <c r="G114" s="149"/>
      <c r="H114" s="149"/>
      <c r="I114" s="150">
        <f>Q276</f>
        <v>0</v>
      </c>
      <c r="J114" s="150">
        <f>R276</f>
        <v>0</v>
      </c>
      <c r="K114" s="150">
        <f>K276</f>
        <v>0</v>
      </c>
      <c r="L114" s="147"/>
      <c r="M114" s="151"/>
    </row>
    <row r="115" spans="1:31" s="10" customFormat="1" ht="19.899999999999999" customHeight="1">
      <c r="B115" s="146"/>
      <c r="C115" s="147"/>
      <c r="D115" s="148" t="s">
        <v>117</v>
      </c>
      <c r="E115" s="149"/>
      <c r="F115" s="149"/>
      <c r="G115" s="149"/>
      <c r="H115" s="149"/>
      <c r="I115" s="150">
        <f>Q282</f>
        <v>0</v>
      </c>
      <c r="J115" s="150">
        <f>R282</f>
        <v>0</v>
      </c>
      <c r="K115" s="150">
        <f>K282</f>
        <v>0</v>
      </c>
      <c r="L115" s="147"/>
      <c r="M115" s="151"/>
    </row>
    <row r="116" spans="1:31" s="10" customFormat="1" ht="19.899999999999999" customHeight="1">
      <c r="B116" s="146"/>
      <c r="C116" s="147"/>
      <c r="D116" s="148" t="s">
        <v>118</v>
      </c>
      <c r="E116" s="149"/>
      <c r="F116" s="149"/>
      <c r="G116" s="149"/>
      <c r="H116" s="149"/>
      <c r="I116" s="150">
        <f>Q287</f>
        <v>0</v>
      </c>
      <c r="J116" s="150">
        <f>R287</f>
        <v>0</v>
      </c>
      <c r="K116" s="150">
        <f>K287</f>
        <v>0</v>
      </c>
      <c r="L116" s="147"/>
      <c r="M116" s="151"/>
    </row>
    <row r="117" spans="1:31" s="10" customFormat="1" ht="19.899999999999999" customHeight="1">
      <c r="B117" s="146"/>
      <c r="C117" s="147"/>
      <c r="D117" s="148" t="s">
        <v>119</v>
      </c>
      <c r="E117" s="149"/>
      <c r="F117" s="149"/>
      <c r="G117" s="149"/>
      <c r="H117" s="149"/>
      <c r="I117" s="150">
        <f>Q296</f>
        <v>0</v>
      </c>
      <c r="J117" s="150">
        <f>R296</f>
        <v>0</v>
      </c>
      <c r="K117" s="150">
        <f>K296</f>
        <v>0</v>
      </c>
      <c r="L117" s="147"/>
      <c r="M117" s="151"/>
    </row>
    <row r="118" spans="1:31" s="9" customFormat="1" ht="24.95" customHeight="1">
      <c r="B118" s="140"/>
      <c r="C118" s="141"/>
      <c r="D118" s="142" t="s">
        <v>120</v>
      </c>
      <c r="E118" s="143"/>
      <c r="F118" s="143"/>
      <c r="G118" s="143"/>
      <c r="H118" s="143"/>
      <c r="I118" s="144">
        <f>Q302</f>
        <v>0</v>
      </c>
      <c r="J118" s="144">
        <f>R302</f>
        <v>0</v>
      </c>
      <c r="K118" s="144">
        <f>K302</f>
        <v>0</v>
      </c>
      <c r="L118" s="141"/>
      <c r="M118" s="145"/>
    </row>
    <row r="119" spans="1:31" s="10" customFormat="1" ht="19.899999999999999" customHeight="1">
      <c r="B119" s="146"/>
      <c r="C119" s="147"/>
      <c r="D119" s="148" t="s">
        <v>121</v>
      </c>
      <c r="E119" s="149"/>
      <c r="F119" s="149"/>
      <c r="G119" s="149"/>
      <c r="H119" s="149"/>
      <c r="I119" s="150">
        <f>Q303</f>
        <v>0</v>
      </c>
      <c r="J119" s="150">
        <f>R303</f>
        <v>0</v>
      </c>
      <c r="K119" s="150">
        <f>K303</f>
        <v>0</v>
      </c>
      <c r="L119" s="147"/>
      <c r="M119" s="151"/>
    </row>
    <row r="120" spans="1:31" s="9" customFormat="1" ht="24.95" customHeight="1">
      <c r="B120" s="140"/>
      <c r="C120" s="141"/>
      <c r="D120" s="142" t="s">
        <v>122</v>
      </c>
      <c r="E120" s="143"/>
      <c r="F120" s="143"/>
      <c r="G120" s="143"/>
      <c r="H120" s="143"/>
      <c r="I120" s="144">
        <f>Q323</f>
        <v>0</v>
      </c>
      <c r="J120" s="144">
        <f>R323</f>
        <v>0</v>
      </c>
      <c r="K120" s="144">
        <f>K323</f>
        <v>0</v>
      </c>
      <c r="L120" s="141"/>
      <c r="M120" s="145"/>
    </row>
    <row r="121" spans="1:31" s="9" customFormat="1" ht="24.95" customHeight="1">
      <c r="B121" s="140"/>
      <c r="C121" s="141"/>
      <c r="D121" s="142" t="s">
        <v>123</v>
      </c>
      <c r="E121" s="143"/>
      <c r="F121" s="143"/>
      <c r="G121" s="143"/>
      <c r="H121" s="143"/>
      <c r="I121" s="144">
        <f>Q329</f>
        <v>0</v>
      </c>
      <c r="J121" s="144">
        <f>R329</f>
        <v>0</v>
      </c>
      <c r="K121" s="144">
        <f>K329</f>
        <v>0</v>
      </c>
      <c r="L121" s="141"/>
      <c r="M121" s="145"/>
    </row>
    <row r="122" spans="1:31" s="10" customFormat="1" ht="19.899999999999999" customHeight="1">
      <c r="B122" s="146"/>
      <c r="C122" s="147"/>
      <c r="D122" s="148" t="s">
        <v>124</v>
      </c>
      <c r="E122" s="149"/>
      <c r="F122" s="149"/>
      <c r="G122" s="149"/>
      <c r="H122" s="149"/>
      <c r="I122" s="150">
        <f>Q330</f>
        <v>0</v>
      </c>
      <c r="J122" s="150">
        <f>R330</f>
        <v>0</v>
      </c>
      <c r="K122" s="150">
        <f>K330</f>
        <v>0</v>
      </c>
      <c r="L122" s="147"/>
      <c r="M122" s="151"/>
    </row>
    <row r="123" spans="1:31" s="10" customFormat="1" ht="19.899999999999999" customHeight="1">
      <c r="B123" s="146"/>
      <c r="C123" s="147"/>
      <c r="D123" s="148" t="s">
        <v>125</v>
      </c>
      <c r="E123" s="149"/>
      <c r="F123" s="149"/>
      <c r="G123" s="149"/>
      <c r="H123" s="149"/>
      <c r="I123" s="150">
        <f>Q335</f>
        <v>0</v>
      </c>
      <c r="J123" s="150">
        <f>R335</f>
        <v>0</v>
      </c>
      <c r="K123" s="150">
        <f>K335</f>
        <v>0</v>
      </c>
      <c r="L123" s="147"/>
      <c r="M123" s="151"/>
    </row>
    <row r="124" spans="1:31" s="10" customFormat="1" ht="19.899999999999999" customHeight="1">
      <c r="B124" s="146"/>
      <c r="C124" s="147"/>
      <c r="D124" s="148" t="s">
        <v>126</v>
      </c>
      <c r="E124" s="149"/>
      <c r="F124" s="149"/>
      <c r="G124" s="149"/>
      <c r="H124" s="149"/>
      <c r="I124" s="150">
        <f>Q337</f>
        <v>0</v>
      </c>
      <c r="J124" s="150">
        <f>R337</f>
        <v>0</v>
      </c>
      <c r="K124" s="150">
        <f>K337</f>
        <v>0</v>
      </c>
      <c r="L124" s="147"/>
      <c r="M124" s="151"/>
    </row>
    <row r="125" spans="1:31" s="2" customFormat="1" ht="21.7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30" spans="1:63" s="2" customFormat="1" ht="6.95" customHeight="1">
      <c r="A130" s="31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3" s="2" customFormat="1" ht="24.95" customHeight="1">
      <c r="A131" s="31"/>
      <c r="B131" s="32"/>
      <c r="C131" s="20" t="s">
        <v>127</v>
      </c>
      <c r="D131" s="33"/>
      <c r="E131" s="33"/>
      <c r="F131" s="33"/>
      <c r="G131" s="33"/>
      <c r="H131" s="33"/>
      <c r="I131" s="33"/>
      <c r="J131" s="33"/>
      <c r="K131" s="33"/>
      <c r="L131" s="33"/>
      <c r="M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3" s="2" customFormat="1" ht="6.95" customHeight="1">
      <c r="A132" s="31"/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3" s="2" customFormat="1" ht="12" customHeight="1">
      <c r="A133" s="31"/>
      <c r="B133" s="32"/>
      <c r="C133" s="26" t="s">
        <v>17</v>
      </c>
      <c r="D133" s="33"/>
      <c r="E133" s="33"/>
      <c r="F133" s="33"/>
      <c r="G133" s="33"/>
      <c r="H133" s="33"/>
      <c r="I133" s="33"/>
      <c r="J133" s="33"/>
      <c r="K133" s="33"/>
      <c r="L133" s="33"/>
      <c r="M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3" s="2" customFormat="1" ht="31.15" customHeight="1">
      <c r="A134" s="31"/>
      <c r="B134" s="32"/>
      <c r="C134" s="33"/>
      <c r="D134" s="33"/>
      <c r="E134" s="224" t="str">
        <f>E7</f>
        <v>Eliášova 279/1 - Café Záhorský - výměna plynových spotřebičů</v>
      </c>
      <c r="F134" s="259"/>
      <c r="G134" s="259"/>
      <c r="H134" s="259"/>
      <c r="I134" s="33"/>
      <c r="J134" s="33"/>
      <c r="K134" s="33"/>
      <c r="L134" s="33"/>
      <c r="M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2" customFormat="1" ht="6.95" customHeight="1">
      <c r="A135" s="31"/>
      <c r="B135" s="32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2" customFormat="1" ht="12" customHeight="1">
      <c r="A136" s="31"/>
      <c r="B136" s="32"/>
      <c r="C136" s="26" t="s">
        <v>23</v>
      </c>
      <c r="D136" s="33"/>
      <c r="E136" s="33"/>
      <c r="F136" s="24" t="str">
        <f>F10</f>
        <v xml:space="preserve">Praha </v>
      </c>
      <c r="G136" s="33"/>
      <c r="H136" s="33"/>
      <c r="I136" s="26" t="s">
        <v>25</v>
      </c>
      <c r="J136" s="63" t="str">
        <f>IF(J10="","",J10)</f>
        <v>23. 10. 2020</v>
      </c>
      <c r="K136" s="33"/>
      <c r="L136" s="33"/>
      <c r="M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2" customFormat="1" ht="6.95" customHeight="1">
      <c r="A137" s="31"/>
      <c r="B137" s="32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2" customFormat="1" ht="15.6" customHeight="1">
      <c r="A138" s="31"/>
      <c r="B138" s="32"/>
      <c r="C138" s="26" t="s">
        <v>27</v>
      </c>
      <c r="D138" s="33"/>
      <c r="E138" s="33"/>
      <c r="F138" s="24" t="str">
        <f>E13</f>
        <v xml:space="preserve"> </v>
      </c>
      <c r="G138" s="33"/>
      <c r="H138" s="33"/>
      <c r="I138" s="26" t="s">
        <v>33</v>
      </c>
      <c r="J138" s="29" t="str">
        <f>E19</f>
        <v>Ing. Jan Krpata</v>
      </c>
      <c r="K138" s="33"/>
      <c r="L138" s="33"/>
      <c r="M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2" customFormat="1" ht="15.6" customHeight="1">
      <c r="A139" s="31"/>
      <c r="B139" s="32"/>
      <c r="C139" s="26" t="s">
        <v>31</v>
      </c>
      <c r="D139" s="33"/>
      <c r="E139" s="33"/>
      <c r="F139" s="24" t="str">
        <f>IF(E16="","",E16)</f>
        <v>Vyplň údaj</v>
      </c>
      <c r="G139" s="33"/>
      <c r="H139" s="33"/>
      <c r="I139" s="26" t="s">
        <v>36</v>
      </c>
      <c r="J139" s="29" t="str">
        <f>E22</f>
        <v xml:space="preserve"> </v>
      </c>
      <c r="K139" s="33"/>
      <c r="L139" s="33"/>
      <c r="M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2" customFormat="1" ht="10.35" customHeight="1">
      <c r="A140" s="31"/>
      <c r="B140" s="32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48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11" customFormat="1" ht="29.25" customHeight="1">
      <c r="A141" s="152"/>
      <c r="B141" s="153"/>
      <c r="C141" s="154" t="s">
        <v>128</v>
      </c>
      <c r="D141" s="155" t="s">
        <v>63</v>
      </c>
      <c r="E141" s="155" t="s">
        <v>59</v>
      </c>
      <c r="F141" s="155" t="s">
        <v>60</v>
      </c>
      <c r="G141" s="155" t="s">
        <v>129</v>
      </c>
      <c r="H141" s="155" t="s">
        <v>130</v>
      </c>
      <c r="I141" s="155" t="s">
        <v>131</v>
      </c>
      <c r="J141" s="155" t="s">
        <v>132</v>
      </c>
      <c r="K141" s="156" t="s">
        <v>94</v>
      </c>
      <c r="L141" s="157" t="s">
        <v>133</v>
      </c>
      <c r="M141" s="158"/>
      <c r="N141" s="72" t="s">
        <v>1</v>
      </c>
      <c r="O141" s="73" t="s">
        <v>42</v>
      </c>
      <c r="P141" s="73" t="s">
        <v>134</v>
      </c>
      <c r="Q141" s="73" t="s">
        <v>135</v>
      </c>
      <c r="R141" s="73" t="s">
        <v>136</v>
      </c>
      <c r="S141" s="73" t="s">
        <v>137</v>
      </c>
      <c r="T141" s="73" t="s">
        <v>138</v>
      </c>
      <c r="U141" s="73" t="s">
        <v>139</v>
      </c>
      <c r="V141" s="73" t="s">
        <v>140</v>
      </c>
      <c r="W141" s="73" t="s">
        <v>141</v>
      </c>
      <c r="X141" s="74" t="s">
        <v>142</v>
      </c>
      <c r="Y141" s="152"/>
      <c r="Z141" s="152"/>
      <c r="AA141" s="152"/>
      <c r="AB141" s="152"/>
      <c r="AC141" s="152"/>
      <c r="AD141" s="152"/>
      <c r="AE141" s="152"/>
    </row>
    <row r="142" spans="1:63" s="2" customFormat="1" ht="22.9" customHeight="1">
      <c r="A142" s="31"/>
      <c r="B142" s="32"/>
      <c r="C142" s="79" t="s">
        <v>143</v>
      </c>
      <c r="D142" s="33"/>
      <c r="E142" s="33"/>
      <c r="F142" s="33"/>
      <c r="G142" s="33"/>
      <c r="H142" s="33"/>
      <c r="I142" s="33"/>
      <c r="J142" s="33"/>
      <c r="K142" s="159">
        <f>BK142</f>
        <v>0</v>
      </c>
      <c r="L142" s="33"/>
      <c r="M142" s="36"/>
      <c r="N142" s="75"/>
      <c r="O142" s="160"/>
      <c r="P142" s="76"/>
      <c r="Q142" s="161">
        <f>Q143+Q161+Q302+Q323+Q329</f>
        <v>0</v>
      </c>
      <c r="R142" s="161">
        <f>R143+R161+R302+R323+R329</f>
        <v>0</v>
      </c>
      <c r="S142" s="76"/>
      <c r="T142" s="162">
        <f>T143+T161+T302+T323+T329</f>
        <v>0</v>
      </c>
      <c r="U142" s="76"/>
      <c r="V142" s="162">
        <f>V143+V161+V302+V323+V329</f>
        <v>2.8063500000000006</v>
      </c>
      <c r="W142" s="76"/>
      <c r="X142" s="163">
        <f>X143+X161+X302+X323+X329</f>
        <v>1.7319399999999998</v>
      </c>
      <c r="Y142" s="31"/>
      <c r="Z142" s="31"/>
      <c r="AA142" s="31"/>
      <c r="AB142" s="31"/>
      <c r="AC142" s="31"/>
      <c r="AD142" s="31"/>
      <c r="AE142" s="31"/>
      <c r="AT142" s="14" t="s">
        <v>79</v>
      </c>
      <c r="AU142" s="14" t="s">
        <v>96</v>
      </c>
      <c r="BK142" s="164">
        <f>BK143+BK161+BK302+BK323+BK329</f>
        <v>0</v>
      </c>
    </row>
    <row r="143" spans="1:63" s="12" customFormat="1" ht="25.9" customHeight="1">
      <c r="B143" s="165"/>
      <c r="C143" s="166"/>
      <c r="D143" s="167" t="s">
        <v>79</v>
      </c>
      <c r="E143" s="168" t="s">
        <v>144</v>
      </c>
      <c r="F143" s="168" t="s">
        <v>145</v>
      </c>
      <c r="G143" s="166"/>
      <c r="H143" s="166"/>
      <c r="I143" s="169"/>
      <c r="J143" s="169"/>
      <c r="K143" s="170">
        <f>BK143</f>
        <v>0</v>
      </c>
      <c r="L143" s="166"/>
      <c r="M143" s="171"/>
      <c r="N143" s="172"/>
      <c r="O143" s="173"/>
      <c r="P143" s="173"/>
      <c r="Q143" s="174">
        <f>Q144+Q147+Q149+Q155+Q159</f>
        <v>0</v>
      </c>
      <c r="R143" s="174">
        <f>R144+R147+R149+R155+R159</f>
        <v>0</v>
      </c>
      <c r="S143" s="173"/>
      <c r="T143" s="175">
        <f>T144+T147+T149+T155+T159</f>
        <v>0</v>
      </c>
      <c r="U143" s="173"/>
      <c r="V143" s="175">
        <f>V144+V147+V149+V155+V159</f>
        <v>0.29077000000000003</v>
      </c>
      <c r="W143" s="173"/>
      <c r="X143" s="176">
        <f>X144+X147+X149+X155+X159</f>
        <v>0.33699999999999997</v>
      </c>
      <c r="AR143" s="177" t="s">
        <v>22</v>
      </c>
      <c r="AT143" s="178" t="s">
        <v>79</v>
      </c>
      <c r="AU143" s="178" t="s">
        <v>80</v>
      </c>
      <c r="AY143" s="177" t="s">
        <v>146</v>
      </c>
      <c r="BK143" s="179">
        <f>BK144+BK147+BK149+BK155+BK159</f>
        <v>0</v>
      </c>
    </row>
    <row r="144" spans="1:63" s="12" customFormat="1" ht="22.9" customHeight="1">
      <c r="B144" s="165"/>
      <c r="C144" s="166"/>
      <c r="D144" s="167" t="s">
        <v>79</v>
      </c>
      <c r="E144" s="180" t="s">
        <v>147</v>
      </c>
      <c r="F144" s="180" t="s">
        <v>148</v>
      </c>
      <c r="G144" s="166"/>
      <c r="H144" s="166"/>
      <c r="I144" s="169"/>
      <c r="J144" s="169"/>
      <c r="K144" s="181">
        <f>BK144</f>
        <v>0</v>
      </c>
      <c r="L144" s="166"/>
      <c r="M144" s="171"/>
      <c r="N144" s="172"/>
      <c r="O144" s="173"/>
      <c r="P144" s="173"/>
      <c r="Q144" s="174">
        <f>Q145</f>
        <v>0</v>
      </c>
      <c r="R144" s="174">
        <f>R145</f>
        <v>0</v>
      </c>
      <c r="S144" s="173"/>
      <c r="T144" s="175">
        <f>T145</f>
        <v>0</v>
      </c>
      <c r="U144" s="173"/>
      <c r="V144" s="175">
        <f>V145</f>
        <v>0.12021</v>
      </c>
      <c r="W144" s="173"/>
      <c r="X144" s="176">
        <f>X145</f>
        <v>0</v>
      </c>
      <c r="AR144" s="177" t="s">
        <v>22</v>
      </c>
      <c r="AT144" s="178" t="s">
        <v>79</v>
      </c>
      <c r="AU144" s="178" t="s">
        <v>22</v>
      </c>
      <c r="AY144" s="177" t="s">
        <v>146</v>
      </c>
      <c r="BK144" s="179">
        <f>BK145</f>
        <v>0</v>
      </c>
    </row>
    <row r="145" spans="1:65" s="12" customFormat="1" ht="20.85" customHeight="1">
      <c r="B145" s="165"/>
      <c r="C145" s="166"/>
      <c r="D145" s="167" t="s">
        <v>79</v>
      </c>
      <c r="E145" s="180" t="s">
        <v>149</v>
      </c>
      <c r="F145" s="180" t="s">
        <v>150</v>
      </c>
      <c r="G145" s="166"/>
      <c r="H145" s="166"/>
      <c r="I145" s="169"/>
      <c r="J145" s="169"/>
      <c r="K145" s="181">
        <f>BK145</f>
        <v>0</v>
      </c>
      <c r="L145" s="166"/>
      <c r="M145" s="171"/>
      <c r="N145" s="172"/>
      <c r="O145" s="173"/>
      <c r="P145" s="173"/>
      <c r="Q145" s="174">
        <f>Q146</f>
        <v>0</v>
      </c>
      <c r="R145" s="174">
        <f>R146</f>
        <v>0</v>
      </c>
      <c r="S145" s="173"/>
      <c r="T145" s="175">
        <f>T146</f>
        <v>0</v>
      </c>
      <c r="U145" s="173"/>
      <c r="V145" s="175">
        <f>V146</f>
        <v>0.12021</v>
      </c>
      <c r="W145" s="173"/>
      <c r="X145" s="176">
        <f>X146</f>
        <v>0</v>
      </c>
      <c r="AR145" s="177" t="s">
        <v>22</v>
      </c>
      <c r="AT145" s="178" t="s">
        <v>79</v>
      </c>
      <c r="AU145" s="178" t="s">
        <v>86</v>
      </c>
      <c r="AY145" s="177" t="s">
        <v>146</v>
      </c>
      <c r="BK145" s="179">
        <f>BK146</f>
        <v>0</v>
      </c>
    </row>
    <row r="146" spans="1:65" s="2" customFormat="1" ht="22.15" customHeight="1">
      <c r="A146" s="31"/>
      <c r="B146" s="32"/>
      <c r="C146" s="182" t="s">
        <v>22</v>
      </c>
      <c r="D146" s="182" t="s">
        <v>151</v>
      </c>
      <c r="E146" s="183" t="s">
        <v>152</v>
      </c>
      <c r="F146" s="184" t="s">
        <v>153</v>
      </c>
      <c r="G146" s="185" t="s">
        <v>154</v>
      </c>
      <c r="H146" s="186">
        <v>1</v>
      </c>
      <c r="I146" s="187"/>
      <c r="J146" s="187"/>
      <c r="K146" s="188">
        <f>ROUND(P146*H146,2)</f>
        <v>0</v>
      </c>
      <c r="L146" s="189"/>
      <c r="M146" s="36"/>
      <c r="N146" s="190" t="s">
        <v>1</v>
      </c>
      <c r="O146" s="191" t="s">
        <v>43</v>
      </c>
      <c r="P146" s="192">
        <f>I146+J146</f>
        <v>0</v>
      </c>
      <c r="Q146" s="192">
        <f>ROUND(I146*H146,2)</f>
        <v>0</v>
      </c>
      <c r="R146" s="192">
        <f>ROUND(J146*H146,2)</f>
        <v>0</v>
      </c>
      <c r="S146" s="68"/>
      <c r="T146" s="193">
        <f>S146*H146</f>
        <v>0</v>
      </c>
      <c r="U146" s="193">
        <v>0.12021</v>
      </c>
      <c r="V146" s="193">
        <f>U146*H146</f>
        <v>0.12021</v>
      </c>
      <c r="W146" s="193">
        <v>0</v>
      </c>
      <c r="X146" s="194">
        <f>W146*H146</f>
        <v>0</v>
      </c>
      <c r="Y146" s="31"/>
      <c r="Z146" s="31"/>
      <c r="AA146" s="31"/>
      <c r="AB146" s="31"/>
      <c r="AC146" s="31"/>
      <c r="AD146" s="31"/>
      <c r="AE146" s="31"/>
      <c r="AR146" s="195" t="s">
        <v>155</v>
      </c>
      <c r="AT146" s="195" t="s">
        <v>151</v>
      </c>
      <c r="AU146" s="195" t="s">
        <v>147</v>
      </c>
      <c r="AY146" s="14" t="s">
        <v>146</v>
      </c>
      <c r="BE146" s="196">
        <f>IF(O146="základní",K146,0)</f>
        <v>0</v>
      </c>
      <c r="BF146" s="196">
        <f>IF(O146="snížená",K146,0)</f>
        <v>0</v>
      </c>
      <c r="BG146" s="196">
        <f>IF(O146="zákl. přenesená",K146,0)</f>
        <v>0</v>
      </c>
      <c r="BH146" s="196">
        <f>IF(O146="sníž. přenesená",K146,0)</f>
        <v>0</v>
      </c>
      <c r="BI146" s="196">
        <f>IF(O146="nulová",K146,0)</f>
        <v>0</v>
      </c>
      <c r="BJ146" s="14" t="s">
        <v>22</v>
      </c>
      <c r="BK146" s="196">
        <f>ROUND(P146*H146,2)</f>
        <v>0</v>
      </c>
      <c r="BL146" s="14" t="s">
        <v>155</v>
      </c>
      <c r="BM146" s="195" t="s">
        <v>156</v>
      </c>
    </row>
    <row r="147" spans="1:65" s="12" customFormat="1" ht="22.9" customHeight="1">
      <c r="B147" s="165"/>
      <c r="C147" s="166"/>
      <c r="D147" s="167" t="s">
        <v>79</v>
      </c>
      <c r="E147" s="180" t="s">
        <v>157</v>
      </c>
      <c r="F147" s="180" t="s">
        <v>158</v>
      </c>
      <c r="G147" s="166"/>
      <c r="H147" s="166"/>
      <c r="I147" s="169"/>
      <c r="J147" s="169"/>
      <c r="K147" s="181">
        <f>BK147</f>
        <v>0</v>
      </c>
      <c r="L147" s="166"/>
      <c r="M147" s="171"/>
      <c r="N147" s="172"/>
      <c r="O147" s="173"/>
      <c r="P147" s="173"/>
      <c r="Q147" s="174">
        <f>Q148</f>
        <v>0</v>
      </c>
      <c r="R147" s="174">
        <f>R148</f>
        <v>0</v>
      </c>
      <c r="S147" s="173"/>
      <c r="T147" s="175">
        <f>T148</f>
        <v>0</v>
      </c>
      <c r="U147" s="173"/>
      <c r="V147" s="175">
        <f>V148</f>
        <v>0.16600000000000001</v>
      </c>
      <c r="W147" s="173"/>
      <c r="X147" s="176">
        <f>X148</f>
        <v>0</v>
      </c>
      <c r="AR147" s="177" t="s">
        <v>22</v>
      </c>
      <c r="AT147" s="178" t="s">
        <v>79</v>
      </c>
      <c r="AU147" s="178" t="s">
        <v>22</v>
      </c>
      <c r="AY147" s="177" t="s">
        <v>146</v>
      </c>
      <c r="BK147" s="179">
        <f>BK148</f>
        <v>0</v>
      </c>
    </row>
    <row r="148" spans="1:65" s="2" customFormat="1" ht="22.15" customHeight="1">
      <c r="A148" s="31"/>
      <c r="B148" s="32"/>
      <c r="C148" s="182" t="s">
        <v>86</v>
      </c>
      <c r="D148" s="182" t="s">
        <v>151</v>
      </c>
      <c r="E148" s="183" t="s">
        <v>159</v>
      </c>
      <c r="F148" s="184" t="s">
        <v>160</v>
      </c>
      <c r="G148" s="185" t="s">
        <v>154</v>
      </c>
      <c r="H148" s="186">
        <v>4</v>
      </c>
      <c r="I148" s="187"/>
      <c r="J148" s="187"/>
      <c r="K148" s="188">
        <f>ROUND(P148*H148,2)</f>
        <v>0</v>
      </c>
      <c r="L148" s="189"/>
      <c r="M148" s="36"/>
      <c r="N148" s="190" t="s">
        <v>1</v>
      </c>
      <c r="O148" s="191" t="s">
        <v>43</v>
      </c>
      <c r="P148" s="192">
        <f>I148+J148</f>
        <v>0</v>
      </c>
      <c r="Q148" s="192">
        <f>ROUND(I148*H148,2)</f>
        <v>0</v>
      </c>
      <c r="R148" s="192">
        <f>ROUND(J148*H148,2)</f>
        <v>0</v>
      </c>
      <c r="S148" s="68"/>
      <c r="T148" s="193">
        <f>S148*H148</f>
        <v>0</v>
      </c>
      <c r="U148" s="193">
        <v>4.1500000000000002E-2</v>
      </c>
      <c r="V148" s="193">
        <f>U148*H148</f>
        <v>0.16600000000000001</v>
      </c>
      <c r="W148" s="193">
        <v>0</v>
      </c>
      <c r="X148" s="194">
        <f>W148*H148</f>
        <v>0</v>
      </c>
      <c r="Y148" s="31"/>
      <c r="Z148" s="31"/>
      <c r="AA148" s="31"/>
      <c r="AB148" s="31"/>
      <c r="AC148" s="31"/>
      <c r="AD148" s="31"/>
      <c r="AE148" s="31"/>
      <c r="AR148" s="195" t="s">
        <v>155</v>
      </c>
      <c r="AT148" s="195" t="s">
        <v>151</v>
      </c>
      <c r="AU148" s="195" t="s">
        <v>86</v>
      </c>
      <c r="AY148" s="14" t="s">
        <v>146</v>
      </c>
      <c r="BE148" s="196">
        <f>IF(O148="základní",K148,0)</f>
        <v>0</v>
      </c>
      <c r="BF148" s="196">
        <f>IF(O148="snížená",K148,0)</f>
        <v>0</v>
      </c>
      <c r="BG148" s="196">
        <f>IF(O148="zákl. přenesená",K148,0)</f>
        <v>0</v>
      </c>
      <c r="BH148" s="196">
        <f>IF(O148="sníž. přenesená",K148,0)</f>
        <v>0</v>
      </c>
      <c r="BI148" s="196">
        <f>IF(O148="nulová",K148,0)</f>
        <v>0</v>
      </c>
      <c r="BJ148" s="14" t="s">
        <v>22</v>
      </c>
      <c r="BK148" s="196">
        <f>ROUND(P148*H148,2)</f>
        <v>0</v>
      </c>
      <c r="BL148" s="14" t="s">
        <v>155</v>
      </c>
      <c r="BM148" s="195" t="s">
        <v>161</v>
      </c>
    </row>
    <row r="149" spans="1:65" s="12" customFormat="1" ht="22.9" customHeight="1">
      <c r="B149" s="165"/>
      <c r="C149" s="166"/>
      <c r="D149" s="167" t="s">
        <v>79</v>
      </c>
      <c r="E149" s="180" t="s">
        <v>162</v>
      </c>
      <c r="F149" s="180" t="s">
        <v>163</v>
      </c>
      <c r="G149" s="166"/>
      <c r="H149" s="166"/>
      <c r="I149" s="169"/>
      <c r="J149" s="169"/>
      <c r="K149" s="181">
        <f>BK149</f>
        <v>0</v>
      </c>
      <c r="L149" s="166"/>
      <c r="M149" s="171"/>
      <c r="N149" s="172"/>
      <c r="O149" s="173"/>
      <c r="P149" s="173"/>
      <c r="Q149" s="174">
        <f>SUM(Q150:Q154)</f>
        <v>0</v>
      </c>
      <c r="R149" s="174">
        <f>SUM(R150:R154)</f>
        <v>0</v>
      </c>
      <c r="S149" s="173"/>
      <c r="T149" s="175">
        <f>SUM(T150:T154)</f>
        <v>0</v>
      </c>
      <c r="U149" s="173"/>
      <c r="V149" s="175">
        <f>SUM(V150:V154)</f>
        <v>4.5599999999999998E-3</v>
      </c>
      <c r="W149" s="173"/>
      <c r="X149" s="176">
        <f>SUM(X150:X154)</f>
        <v>0.33699999999999997</v>
      </c>
      <c r="AR149" s="177" t="s">
        <v>22</v>
      </c>
      <c r="AT149" s="178" t="s">
        <v>79</v>
      </c>
      <c r="AU149" s="178" t="s">
        <v>22</v>
      </c>
      <c r="AY149" s="177" t="s">
        <v>146</v>
      </c>
      <c r="BK149" s="179">
        <f>SUM(BK150:BK154)</f>
        <v>0</v>
      </c>
    </row>
    <row r="150" spans="1:65" s="2" customFormat="1" ht="22.15" customHeight="1">
      <c r="A150" s="31"/>
      <c r="B150" s="32"/>
      <c r="C150" s="182" t="s">
        <v>147</v>
      </c>
      <c r="D150" s="182" t="s">
        <v>151</v>
      </c>
      <c r="E150" s="183" t="s">
        <v>164</v>
      </c>
      <c r="F150" s="184" t="s">
        <v>165</v>
      </c>
      <c r="G150" s="185" t="s">
        <v>166</v>
      </c>
      <c r="H150" s="186">
        <v>2</v>
      </c>
      <c r="I150" s="187"/>
      <c r="J150" s="187"/>
      <c r="K150" s="188">
        <f>ROUND(P150*H150,2)</f>
        <v>0</v>
      </c>
      <c r="L150" s="189"/>
      <c r="M150" s="36"/>
      <c r="N150" s="190" t="s">
        <v>1</v>
      </c>
      <c r="O150" s="191" t="s">
        <v>43</v>
      </c>
      <c r="P150" s="192">
        <f>I150+J150</f>
        <v>0</v>
      </c>
      <c r="Q150" s="192">
        <f>ROUND(I150*H150,2)</f>
        <v>0</v>
      </c>
      <c r="R150" s="192">
        <f>ROUND(J150*H150,2)</f>
        <v>0</v>
      </c>
      <c r="S150" s="68"/>
      <c r="T150" s="193">
        <f>S150*H150</f>
        <v>0</v>
      </c>
      <c r="U150" s="193">
        <v>0</v>
      </c>
      <c r="V150" s="193">
        <f>U150*H150</f>
        <v>0</v>
      </c>
      <c r="W150" s="193">
        <v>0</v>
      </c>
      <c r="X150" s="194">
        <f>W150*H150</f>
        <v>0</v>
      </c>
      <c r="Y150" s="31"/>
      <c r="Z150" s="31"/>
      <c r="AA150" s="31"/>
      <c r="AB150" s="31"/>
      <c r="AC150" s="31"/>
      <c r="AD150" s="31"/>
      <c r="AE150" s="31"/>
      <c r="AR150" s="195" t="s">
        <v>155</v>
      </c>
      <c r="AT150" s="195" t="s">
        <v>151</v>
      </c>
      <c r="AU150" s="195" t="s">
        <v>86</v>
      </c>
      <c r="AY150" s="14" t="s">
        <v>146</v>
      </c>
      <c r="BE150" s="196">
        <f>IF(O150="základní",K150,0)</f>
        <v>0</v>
      </c>
      <c r="BF150" s="196">
        <f>IF(O150="snížená",K150,0)</f>
        <v>0</v>
      </c>
      <c r="BG150" s="196">
        <f>IF(O150="zákl. přenesená",K150,0)</f>
        <v>0</v>
      </c>
      <c r="BH150" s="196">
        <f>IF(O150="sníž. přenesená",K150,0)</f>
        <v>0</v>
      </c>
      <c r="BI150" s="196">
        <f>IF(O150="nulová",K150,0)</f>
        <v>0</v>
      </c>
      <c r="BJ150" s="14" t="s">
        <v>22</v>
      </c>
      <c r="BK150" s="196">
        <f>ROUND(P150*H150,2)</f>
        <v>0</v>
      </c>
      <c r="BL150" s="14" t="s">
        <v>155</v>
      </c>
      <c r="BM150" s="195" t="s">
        <v>167</v>
      </c>
    </row>
    <row r="151" spans="1:65" s="2" customFormat="1" ht="22.15" customHeight="1">
      <c r="A151" s="31"/>
      <c r="B151" s="32"/>
      <c r="C151" s="182" t="s">
        <v>155</v>
      </c>
      <c r="D151" s="182" t="s">
        <v>151</v>
      </c>
      <c r="E151" s="183" t="s">
        <v>168</v>
      </c>
      <c r="F151" s="184" t="s">
        <v>169</v>
      </c>
      <c r="G151" s="185" t="s">
        <v>170</v>
      </c>
      <c r="H151" s="186">
        <v>2</v>
      </c>
      <c r="I151" s="187"/>
      <c r="J151" s="187"/>
      <c r="K151" s="188">
        <f>ROUND(P151*H151,2)</f>
        <v>0</v>
      </c>
      <c r="L151" s="189"/>
      <c r="M151" s="36"/>
      <c r="N151" s="190" t="s">
        <v>1</v>
      </c>
      <c r="O151" s="191" t="s">
        <v>43</v>
      </c>
      <c r="P151" s="192">
        <f>I151+J151</f>
        <v>0</v>
      </c>
      <c r="Q151" s="192">
        <f>ROUND(I151*H151,2)</f>
        <v>0</v>
      </c>
      <c r="R151" s="192">
        <f>ROUND(J151*H151,2)</f>
        <v>0</v>
      </c>
      <c r="S151" s="68"/>
      <c r="T151" s="193">
        <f>S151*H151</f>
        <v>0</v>
      </c>
      <c r="U151" s="193">
        <v>1.2999999999999999E-4</v>
      </c>
      <c r="V151" s="193">
        <f>U151*H151</f>
        <v>2.5999999999999998E-4</v>
      </c>
      <c r="W151" s="193">
        <v>0</v>
      </c>
      <c r="X151" s="194">
        <f>W151*H151</f>
        <v>0</v>
      </c>
      <c r="Y151" s="31"/>
      <c r="Z151" s="31"/>
      <c r="AA151" s="31"/>
      <c r="AB151" s="31"/>
      <c r="AC151" s="31"/>
      <c r="AD151" s="31"/>
      <c r="AE151" s="31"/>
      <c r="AR151" s="195" t="s">
        <v>155</v>
      </c>
      <c r="AT151" s="195" t="s">
        <v>151</v>
      </c>
      <c r="AU151" s="195" t="s">
        <v>86</v>
      </c>
      <c r="AY151" s="14" t="s">
        <v>146</v>
      </c>
      <c r="BE151" s="196">
        <f>IF(O151="základní",K151,0)</f>
        <v>0</v>
      </c>
      <c r="BF151" s="196">
        <f>IF(O151="snížená",K151,0)</f>
        <v>0</v>
      </c>
      <c r="BG151" s="196">
        <f>IF(O151="zákl. přenesená",K151,0)</f>
        <v>0</v>
      </c>
      <c r="BH151" s="196">
        <f>IF(O151="sníž. přenesená",K151,0)</f>
        <v>0</v>
      </c>
      <c r="BI151" s="196">
        <f>IF(O151="nulová",K151,0)</f>
        <v>0</v>
      </c>
      <c r="BJ151" s="14" t="s">
        <v>22</v>
      </c>
      <c r="BK151" s="196">
        <f>ROUND(P151*H151,2)</f>
        <v>0</v>
      </c>
      <c r="BL151" s="14" t="s">
        <v>155</v>
      </c>
      <c r="BM151" s="195" t="s">
        <v>171</v>
      </c>
    </row>
    <row r="152" spans="1:65" s="2" customFormat="1" ht="22.15" customHeight="1">
      <c r="A152" s="31"/>
      <c r="B152" s="32"/>
      <c r="C152" s="182" t="s">
        <v>172</v>
      </c>
      <c r="D152" s="182" t="s">
        <v>151</v>
      </c>
      <c r="E152" s="183" t="s">
        <v>173</v>
      </c>
      <c r="F152" s="184" t="s">
        <v>174</v>
      </c>
      <c r="G152" s="185" t="s">
        <v>170</v>
      </c>
      <c r="H152" s="186">
        <v>10</v>
      </c>
      <c r="I152" s="187"/>
      <c r="J152" s="187"/>
      <c r="K152" s="188">
        <f>ROUND(P152*H152,2)</f>
        <v>0</v>
      </c>
      <c r="L152" s="189"/>
      <c r="M152" s="36"/>
      <c r="N152" s="190" t="s">
        <v>1</v>
      </c>
      <c r="O152" s="191" t="s">
        <v>43</v>
      </c>
      <c r="P152" s="192">
        <f>I152+J152</f>
        <v>0</v>
      </c>
      <c r="Q152" s="192">
        <f>ROUND(I152*H152,2)</f>
        <v>0</v>
      </c>
      <c r="R152" s="192">
        <f>ROUND(J152*H152,2)</f>
        <v>0</v>
      </c>
      <c r="S152" s="68"/>
      <c r="T152" s="193">
        <f>S152*H152</f>
        <v>0</v>
      </c>
      <c r="U152" s="193">
        <v>4.0000000000000003E-5</v>
      </c>
      <c r="V152" s="193">
        <f>U152*H152</f>
        <v>4.0000000000000002E-4</v>
      </c>
      <c r="W152" s="193">
        <v>0</v>
      </c>
      <c r="X152" s="194">
        <f>W152*H152</f>
        <v>0</v>
      </c>
      <c r="Y152" s="31"/>
      <c r="Z152" s="31"/>
      <c r="AA152" s="31"/>
      <c r="AB152" s="31"/>
      <c r="AC152" s="31"/>
      <c r="AD152" s="31"/>
      <c r="AE152" s="31"/>
      <c r="AR152" s="195" t="s">
        <v>155</v>
      </c>
      <c r="AT152" s="195" t="s">
        <v>151</v>
      </c>
      <c r="AU152" s="195" t="s">
        <v>86</v>
      </c>
      <c r="AY152" s="14" t="s">
        <v>146</v>
      </c>
      <c r="BE152" s="196">
        <f>IF(O152="základní",K152,0)</f>
        <v>0</v>
      </c>
      <c r="BF152" s="196">
        <f>IF(O152="snížená",K152,0)</f>
        <v>0</v>
      </c>
      <c r="BG152" s="196">
        <f>IF(O152="zákl. přenesená",K152,0)</f>
        <v>0</v>
      </c>
      <c r="BH152" s="196">
        <f>IF(O152="sníž. přenesená",K152,0)</f>
        <v>0</v>
      </c>
      <c r="BI152" s="196">
        <f>IF(O152="nulová",K152,0)</f>
        <v>0</v>
      </c>
      <c r="BJ152" s="14" t="s">
        <v>22</v>
      </c>
      <c r="BK152" s="196">
        <f>ROUND(P152*H152,2)</f>
        <v>0</v>
      </c>
      <c r="BL152" s="14" t="s">
        <v>155</v>
      </c>
      <c r="BM152" s="195" t="s">
        <v>175</v>
      </c>
    </row>
    <row r="153" spans="1:65" s="2" customFormat="1" ht="13.9" customHeight="1">
      <c r="A153" s="31"/>
      <c r="B153" s="32"/>
      <c r="C153" s="182" t="s">
        <v>157</v>
      </c>
      <c r="D153" s="182" t="s">
        <v>151</v>
      </c>
      <c r="E153" s="183" t="s">
        <v>176</v>
      </c>
      <c r="F153" s="184" t="s">
        <v>177</v>
      </c>
      <c r="G153" s="185" t="s">
        <v>178</v>
      </c>
      <c r="H153" s="186">
        <v>10</v>
      </c>
      <c r="I153" s="187"/>
      <c r="J153" s="187"/>
      <c r="K153" s="188">
        <f>ROUND(P153*H153,2)</f>
        <v>0</v>
      </c>
      <c r="L153" s="189"/>
      <c r="M153" s="36"/>
      <c r="N153" s="190" t="s">
        <v>1</v>
      </c>
      <c r="O153" s="191" t="s">
        <v>43</v>
      </c>
      <c r="P153" s="192">
        <f>I153+J153</f>
        <v>0</v>
      </c>
      <c r="Q153" s="192">
        <f>ROUND(I153*H153,2)</f>
        <v>0</v>
      </c>
      <c r="R153" s="192">
        <f>ROUND(J153*H153,2)</f>
        <v>0</v>
      </c>
      <c r="S153" s="68"/>
      <c r="T153" s="193">
        <f>S153*H153</f>
        <v>0</v>
      </c>
      <c r="U153" s="193">
        <v>3.8999999999999999E-4</v>
      </c>
      <c r="V153" s="193">
        <f>U153*H153</f>
        <v>3.8999999999999998E-3</v>
      </c>
      <c r="W153" s="193">
        <v>1.2999999999999999E-2</v>
      </c>
      <c r="X153" s="194">
        <f>W153*H153</f>
        <v>0.13</v>
      </c>
      <c r="Y153" s="31"/>
      <c r="Z153" s="31"/>
      <c r="AA153" s="31"/>
      <c r="AB153" s="31"/>
      <c r="AC153" s="31"/>
      <c r="AD153" s="31"/>
      <c r="AE153" s="31"/>
      <c r="AR153" s="195" t="s">
        <v>155</v>
      </c>
      <c r="AT153" s="195" t="s">
        <v>151</v>
      </c>
      <c r="AU153" s="195" t="s">
        <v>86</v>
      </c>
      <c r="AY153" s="14" t="s">
        <v>146</v>
      </c>
      <c r="BE153" s="196">
        <f>IF(O153="základní",K153,0)</f>
        <v>0</v>
      </c>
      <c r="BF153" s="196">
        <f>IF(O153="snížená",K153,0)</f>
        <v>0</v>
      </c>
      <c r="BG153" s="196">
        <f>IF(O153="zákl. přenesená",K153,0)</f>
        <v>0</v>
      </c>
      <c r="BH153" s="196">
        <f>IF(O153="sníž. přenesená",K153,0)</f>
        <v>0</v>
      </c>
      <c r="BI153" s="196">
        <f>IF(O153="nulová",K153,0)</f>
        <v>0</v>
      </c>
      <c r="BJ153" s="14" t="s">
        <v>22</v>
      </c>
      <c r="BK153" s="196">
        <f>ROUND(P153*H153,2)</f>
        <v>0</v>
      </c>
      <c r="BL153" s="14" t="s">
        <v>155</v>
      </c>
      <c r="BM153" s="195" t="s">
        <v>179</v>
      </c>
    </row>
    <row r="154" spans="1:65" s="2" customFormat="1" ht="22.15" customHeight="1">
      <c r="A154" s="31"/>
      <c r="B154" s="32"/>
      <c r="C154" s="182" t="s">
        <v>180</v>
      </c>
      <c r="D154" s="182" t="s">
        <v>151</v>
      </c>
      <c r="E154" s="183" t="s">
        <v>181</v>
      </c>
      <c r="F154" s="184" t="s">
        <v>182</v>
      </c>
      <c r="G154" s="185" t="s">
        <v>154</v>
      </c>
      <c r="H154" s="186">
        <v>1</v>
      </c>
      <c r="I154" s="187"/>
      <c r="J154" s="187"/>
      <c r="K154" s="188">
        <f>ROUND(P154*H154,2)</f>
        <v>0</v>
      </c>
      <c r="L154" s="189"/>
      <c r="M154" s="36"/>
      <c r="N154" s="190" t="s">
        <v>1</v>
      </c>
      <c r="O154" s="191" t="s">
        <v>43</v>
      </c>
      <c r="P154" s="192">
        <f>I154+J154</f>
        <v>0</v>
      </c>
      <c r="Q154" s="192">
        <f>ROUND(I154*H154,2)</f>
        <v>0</v>
      </c>
      <c r="R154" s="192">
        <f>ROUND(J154*H154,2)</f>
        <v>0</v>
      </c>
      <c r="S154" s="68"/>
      <c r="T154" s="193">
        <f>S154*H154</f>
        <v>0</v>
      </c>
      <c r="U154" s="193">
        <v>0</v>
      </c>
      <c r="V154" s="193">
        <f>U154*H154</f>
        <v>0</v>
      </c>
      <c r="W154" s="193">
        <v>0.20699999999999999</v>
      </c>
      <c r="X154" s="194">
        <f>W154*H154</f>
        <v>0.20699999999999999</v>
      </c>
      <c r="Y154" s="31"/>
      <c r="Z154" s="31"/>
      <c r="AA154" s="31"/>
      <c r="AB154" s="31"/>
      <c r="AC154" s="31"/>
      <c r="AD154" s="31"/>
      <c r="AE154" s="31"/>
      <c r="AR154" s="195" t="s">
        <v>155</v>
      </c>
      <c r="AT154" s="195" t="s">
        <v>151</v>
      </c>
      <c r="AU154" s="195" t="s">
        <v>86</v>
      </c>
      <c r="AY154" s="14" t="s">
        <v>146</v>
      </c>
      <c r="BE154" s="196">
        <f>IF(O154="základní",K154,0)</f>
        <v>0</v>
      </c>
      <c r="BF154" s="196">
        <f>IF(O154="snížená",K154,0)</f>
        <v>0</v>
      </c>
      <c r="BG154" s="196">
        <f>IF(O154="zákl. přenesená",K154,0)</f>
        <v>0</v>
      </c>
      <c r="BH154" s="196">
        <f>IF(O154="sníž. přenesená",K154,0)</f>
        <v>0</v>
      </c>
      <c r="BI154" s="196">
        <f>IF(O154="nulová",K154,0)</f>
        <v>0</v>
      </c>
      <c r="BJ154" s="14" t="s">
        <v>22</v>
      </c>
      <c r="BK154" s="196">
        <f>ROUND(P154*H154,2)</f>
        <v>0</v>
      </c>
      <c r="BL154" s="14" t="s">
        <v>155</v>
      </c>
      <c r="BM154" s="195" t="s">
        <v>183</v>
      </c>
    </row>
    <row r="155" spans="1:65" s="12" customFormat="1" ht="22.9" customHeight="1">
      <c r="B155" s="165"/>
      <c r="C155" s="166"/>
      <c r="D155" s="167" t="s">
        <v>79</v>
      </c>
      <c r="E155" s="180" t="s">
        <v>184</v>
      </c>
      <c r="F155" s="180" t="s">
        <v>185</v>
      </c>
      <c r="G155" s="166"/>
      <c r="H155" s="166"/>
      <c r="I155" s="169"/>
      <c r="J155" s="169"/>
      <c r="K155" s="181">
        <f>BK155</f>
        <v>0</v>
      </c>
      <c r="L155" s="166"/>
      <c r="M155" s="171"/>
      <c r="N155" s="172"/>
      <c r="O155" s="173"/>
      <c r="P155" s="173"/>
      <c r="Q155" s="174">
        <f>SUM(Q156:Q158)</f>
        <v>0</v>
      </c>
      <c r="R155" s="174">
        <f>SUM(R156:R158)</f>
        <v>0</v>
      </c>
      <c r="S155" s="173"/>
      <c r="T155" s="175">
        <f>SUM(T156:T158)</f>
        <v>0</v>
      </c>
      <c r="U155" s="173"/>
      <c r="V155" s="175">
        <f>SUM(V156:V158)</f>
        <v>0</v>
      </c>
      <c r="W155" s="173"/>
      <c r="X155" s="176">
        <f>SUM(X156:X158)</f>
        <v>0</v>
      </c>
      <c r="AR155" s="177" t="s">
        <v>22</v>
      </c>
      <c r="AT155" s="178" t="s">
        <v>79</v>
      </c>
      <c r="AU155" s="178" t="s">
        <v>22</v>
      </c>
      <c r="AY155" s="177" t="s">
        <v>146</v>
      </c>
      <c r="BK155" s="179">
        <f>SUM(BK156:BK158)</f>
        <v>0</v>
      </c>
    </row>
    <row r="156" spans="1:65" s="2" customFormat="1" ht="22.15" customHeight="1">
      <c r="A156" s="31"/>
      <c r="B156" s="32"/>
      <c r="C156" s="182" t="s">
        <v>186</v>
      </c>
      <c r="D156" s="182" t="s">
        <v>151</v>
      </c>
      <c r="E156" s="183" t="s">
        <v>187</v>
      </c>
      <c r="F156" s="184" t="s">
        <v>188</v>
      </c>
      <c r="G156" s="185" t="s">
        <v>189</v>
      </c>
      <c r="H156" s="186">
        <v>1.732</v>
      </c>
      <c r="I156" s="187"/>
      <c r="J156" s="187"/>
      <c r="K156" s="188">
        <f>ROUND(P156*H156,2)</f>
        <v>0</v>
      </c>
      <c r="L156" s="189"/>
      <c r="M156" s="36"/>
      <c r="N156" s="190" t="s">
        <v>1</v>
      </c>
      <c r="O156" s="191" t="s">
        <v>43</v>
      </c>
      <c r="P156" s="192">
        <f>I156+J156</f>
        <v>0</v>
      </c>
      <c r="Q156" s="192">
        <f>ROUND(I156*H156,2)</f>
        <v>0</v>
      </c>
      <c r="R156" s="192">
        <f>ROUND(J156*H156,2)</f>
        <v>0</v>
      </c>
      <c r="S156" s="68"/>
      <c r="T156" s="193">
        <f>S156*H156</f>
        <v>0</v>
      </c>
      <c r="U156" s="193">
        <v>0</v>
      </c>
      <c r="V156" s="193">
        <f>U156*H156</f>
        <v>0</v>
      </c>
      <c r="W156" s="193">
        <v>0</v>
      </c>
      <c r="X156" s="194">
        <f>W156*H156</f>
        <v>0</v>
      </c>
      <c r="Y156" s="31"/>
      <c r="Z156" s="31"/>
      <c r="AA156" s="31"/>
      <c r="AB156" s="31"/>
      <c r="AC156" s="31"/>
      <c r="AD156" s="31"/>
      <c r="AE156" s="31"/>
      <c r="AR156" s="195" t="s">
        <v>155</v>
      </c>
      <c r="AT156" s="195" t="s">
        <v>151</v>
      </c>
      <c r="AU156" s="195" t="s">
        <v>86</v>
      </c>
      <c r="AY156" s="14" t="s">
        <v>146</v>
      </c>
      <c r="BE156" s="196">
        <f>IF(O156="základní",K156,0)</f>
        <v>0</v>
      </c>
      <c r="BF156" s="196">
        <f>IF(O156="snížená",K156,0)</f>
        <v>0</v>
      </c>
      <c r="BG156" s="196">
        <f>IF(O156="zákl. přenesená",K156,0)</f>
        <v>0</v>
      </c>
      <c r="BH156" s="196">
        <f>IF(O156="sníž. přenesená",K156,0)</f>
        <v>0</v>
      </c>
      <c r="BI156" s="196">
        <f>IF(O156="nulová",K156,0)</f>
        <v>0</v>
      </c>
      <c r="BJ156" s="14" t="s">
        <v>22</v>
      </c>
      <c r="BK156" s="196">
        <f>ROUND(P156*H156,2)</f>
        <v>0</v>
      </c>
      <c r="BL156" s="14" t="s">
        <v>155</v>
      </c>
      <c r="BM156" s="195" t="s">
        <v>190</v>
      </c>
    </row>
    <row r="157" spans="1:65" s="2" customFormat="1" ht="22.15" customHeight="1">
      <c r="A157" s="31"/>
      <c r="B157" s="32"/>
      <c r="C157" s="182" t="s">
        <v>162</v>
      </c>
      <c r="D157" s="182" t="s">
        <v>151</v>
      </c>
      <c r="E157" s="183" t="s">
        <v>191</v>
      </c>
      <c r="F157" s="184" t="s">
        <v>192</v>
      </c>
      <c r="G157" s="185" t="s">
        <v>189</v>
      </c>
      <c r="H157" s="186">
        <v>1.732</v>
      </c>
      <c r="I157" s="187"/>
      <c r="J157" s="187"/>
      <c r="K157" s="188">
        <f>ROUND(P157*H157,2)</f>
        <v>0</v>
      </c>
      <c r="L157" s="189"/>
      <c r="M157" s="36"/>
      <c r="N157" s="190" t="s">
        <v>1</v>
      </c>
      <c r="O157" s="191" t="s">
        <v>43</v>
      </c>
      <c r="P157" s="192">
        <f>I157+J157</f>
        <v>0</v>
      </c>
      <c r="Q157" s="192">
        <f>ROUND(I157*H157,2)</f>
        <v>0</v>
      </c>
      <c r="R157" s="192">
        <f>ROUND(J157*H157,2)</f>
        <v>0</v>
      </c>
      <c r="S157" s="68"/>
      <c r="T157" s="193">
        <f>S157*H157</f>
        <v>0</v>
      </c>
      <c r="U157" s="193">
        <v>0</v>
      </c>
      <c r="V157" s="193">
        <f>U157*H157</f>
        <v>0</v>
      </c>
      <c r="W157" s="193">
        <v>0</v>
      </c>
      <c r="X157" s="194">
        <f>W157*H157</f>
        <v>0</v>
      </c>
      <c r="Y157" s="31"/>
      <c r="Z157" s="31"/>
      <c r="AA157" s="31"/>
      <c r="AB157" s="31"/>
      <c r="AC157" s="31"/>
      <c r="AD157" s="31"/>
      <c r="AE157" s="31"/>
      <c r="AR157" s="195" t="s">
        <v>155</v>
      </c>
      <c r="AT157" s="195" t="s">
        <v>151</v>
      </c>
      <c r="AU157" s="195" t="s">
        <v>86</v>
      </c>
      <c r="AY157" s="14" t="s">
        <v>146</v>
      </c>
      <c r="BE157" s="196">
        <f>IF(O157="základní",K157,0)</f>
        <v>0</v>
      </c>
      <c r="BF157" s="196">
        <f>IF(O157="snížená",K157,0)</f>
        <v>0</v>
      </c>
      <c r="BG157" s="196">
        <f>IF(O157="zákl. přenesená",K157,0)</f>
        <v>0</v>
      </c>
      <c r="BH157" s="196">
        <f>IF(O157="sníž. přenesená",K157,0)</f>
        <v>0</v>
      </c>
      <c r="BI157" s="196">
        <f>IF(O157="nulová",K157,0)</f>
        <v>0</v>
      </c>
      <c r="BJ157" s="14" t="s">
        <v>22</v>
      </c>
      <c r="BK157" s="196">
        <f>ROUND(P157*H157,2)</f>
        <v>0</v>
      </c>
      <c r="BL157" s="14" t="s">
        <v>155</v>
      </c>
      <c r="BM157" s="195" t="s">
        <v>193</v>
      </c>
    </row>
    <row r="158" spans="1:65" s="2" customFormat="1" ht="22.15" customHeight="1">
      <c r="A158" s="31"/>
      <c r="B158" s="32"/>
      <c r="C158" s="182" t="s">
        <v>194</v>
      </c>
      <c r="D158" s="182" t="s">
        <v>151</v>
      </c>
      <c r="E158" s="183" t="s">
        <v>195</v>
      </c>
      <c r="F158" s="184" t="s">
        <v>196</v>
      </c>
      <c r="G158" s="185" t="s">
        <v>189</v>
      </c>
      <c r="H158" s="186">
        <v>1.732</v>
      </c>
      <c r="I158" s="187"/>
      <c r="J158" s="187"/>
      <c r="K158" s="188">
        <f>ROUND(P158*H158,2)</f>
        <v>0</v>
      </c>
      <c r="L158" s="189"/>
      <c r="M158" s="36"/>
      <c r="N158" s="190" t="s">
        <v>1</v>
      </c>
      <c r="O158" s="191" t="s">
        <v>43</v>
      </c>
      <c r="P158" s="192">
        <f>I158+J158</f>
        <v>0</v>
      </c>
      <c r="Q158" s="192">
        <f>ROUND(I158*H158,2)</f>
        <v>0</v>
      </c>
      <c r="R158" s="192">
        <f>ROUND(J158*H158,2)</f>
        <v>0</v>
      </c>
      <c r="S158" s="68"/>
      <c r="T158" s="193">
        <f>S158*H158</f>
        <v>0</v>
      </c>
      <c r="U158" s="193">
        <v>0</v>
      </c>
      <c r="V158" s="193">
        <f>U158*H158</f>
        <v>0</v>
      </c>
      <c r="W158" s="193">
        <v>0</v>
      </c>
      <c r="X158" s="194">
        <f>W158*H158</f>
        <v>0</v>
      </c>
      <c r="Y158" s="31"/>
      <c r="Z158" s="31"/>
      <c r="AA158" s="31"/>
      <c r="AB158" s="31"/>
      <c r="AC158" s="31"/>
      <c r="AD158" s="31"/>
      <c r="AE158" s="31"/>
      <c r="AR158" s="195" t="s">
        <v>155</v>
      </c>
      <c r="AT158" s="195" t="s">
        <v>151</v>
      </c>
      <c r="AU158" s="195" t="s">
        <v>86</v>
      </c>
      <c r="AY158" s="14" t="s">
        <v>146</v>
      </c>
      <c r="BE158" s="196">
        <f>IF(O158="základní",K158,0)</f>
        <v>0</v>
      </c>
      <c r="BF158" s="196">
        <f>IF(O158="snížená",K158,0)</f>
        <v>0</v>
      </c>
      <c r="BG158" s="196">
        <f>IF(O158="zákl. přenesená",K158,0)</f>
        <v>0</v>
      </c>
      <c r="BH158" s="196">
        <f>IF(O158="sníž. přenesená",K158,0)</f>
        <v>0</v>
      </c>
      <c r="BI158" s="196">
        <f>IF(O158="nulová",K158,0)</f>
        <v>0</v>
      </c>
      <c r="BJ158" s="14" t="s">
        <v>22</v>
      </c>
      <c r="BK158" s="196">
        <f>ROUND(P158*H158,2)</f>
        <v>0</v>
      </c>
      <c r="BL158" s="14" t="s">
        <v>155</v>
      </c>
      <c r="BM158" s="195" t="s">
        <v>197</v>
      </c>
    </row>
    <row r="159" spans="1:65" s="12" customFormat="1" ht="22.9" customHeight="1">
      <c r="B159" s="165"/>
      <c r="C159" s="166"/>
      <c r="D159" s="167" t="s">
        <v>79</v>
      </c>
      <c r="E159" s="180" t="s">
        <v>198</v>
      </c>
      <c r="F159" s="180" t="s">
        <v>199</v>
      </c>
      <c r="G159" s="166"/>
      <c r="H159" s="166"/>
      <c r="I159" s="169"/>
      <c r="J159" s="169"/>
      <c r="K159" s="181">
        <f>BK159</f>
        <v>0</v>
      </c>
      <c r="L159" s="166"/>
      <c r="M159" s="171"/>
      <c r="N159" s="172"/>
      <c r="O159" s="173"/>
      <c r="P159" s="173"/>
      <c r="Q159" s="174">
        <f>Q160</f>
        <v>0</v>
      </c>
      <c r="R159" s="174">
        <f>R160</f>
        <v>0</v>
      </c>
      <c r="S159" s="173"/>
      <c r="T159" s="175">
        <f>T160</f>
        <v>0</v>
      </c>
      <c r="U159" s="173"/>
      <c r="V159" s="175">
        <f>V160</f>
        <v>0</v>
      </c>
      <c r="W159" s="173"/>
      <c r="X159" s="176">
        <f>X160</f>
        <v>0</v>
      </c>
      <c r="AR159" s="177" t="s">
        <v>22</v>
      </c>
      <c r="AT159" s="178" t="s">
        <v>79</v>
      </c>
      <c r="AU159" s="178" t="s">
        <v>22</v>
      </c>
      <c r="AY159" s="177" t="s">
        <v>146</v>
      </c>
      <c r="BK159" s="179">
        <f>BK160</f>
        <v>0</v>
      </c>
    </row>
    <row r="160" spans="1:65" s="2" customFormat="1" ht="13.9" customHeight="1">
      <c r="A160" s="31"/>
      <c r="B160" s="32"/>
      <c r="C160" s="182" t="s">
        <v>200</v>
      </c>
      <c r="D160" s="182" t="s">
        <v>151</v>
      </c>
      <c r="E160" s="183" t="s">
        <v>201</v>
      </c>
      <c r="F160" s="184" t="s">
        <v>202</v>
      </c>
      <c r="G160" s="185" t="s">
        <v>189</v>
      </c>
      <c r="H160" s="186">
        <v>0.29099999999999998</v>
      </c>
      <c r="I160" s="187"/>
      <c r="J160" s="187"/>
      <c r="K160" s="188">
        <f>ROUND(P160*H160,2)</f>
        <v>0</v>
      </c>
      <c r="L160" s="189"/>
      <c r="M160" s="36"/>
      <c r="N160" s="190" t="s">
        <v>1</v>
      </c>
      <c r="O160" s="191" t="s">
        <v>43</v>
      </c>
      <c r="P160" s="192">
        <f>I160+J160</f>
        <v>0</v>
      </c>
      <c r="Q160" s="192">
        <f>ROUND(I160*H160,2)</f>
        <v>0</v>
      </c>
      <c r="R160" s="192">
        <f>ROUND(J160*H160,2)</f>
        <v>0</v>
      </c>
      <c r="S160" s="68"/>
      <c r="T160" s="193">
        <f>S160*H160</f>
        <v>0</v>
      </c>
      <c r="U160" s="193">
        <v>0</v>
      </c>
      <c r="V160" s="193">
        <f>U160*H160</f>
        <v>0</v>
      </c>
      <c r="W160" s="193">
        <v>0</v>
      </c>
      <c r="X160" s="194">
        <f>W160*H160</f>
        <v>0</v>
      </c>
      <c r="Y160" s="31"/>
      <c r="Z160" s="31"/>
      <c r="AA160" s="31"/>
      <c r="AB160" s="31"/>
      <c r="AC160" s="31"/>
      <c r="AD160" s="31"/>
      <c r="AE160" s="31"/>
      <c r="AR160" s="195" t="s">
        <v>155</v>
      </c>
      <c r="AT160" s="195" t="s">
        <v>151</v>
      </c>
      <c r="AU160" s="195" t="s">
        <v>86</v>
      </c>
      <c r="AY160" s="14" t="s">
        <v>146</v>
      </c>
      <c r="BE160" s="196">
        <f>IF(O160="základní",K160,0)</f>
        <v>0</v>
      </c>
      <c r="BF160" s="196">
        <f>IF(O160="snížená",K160,0)</f>
        <v>0</v>
      </c>
      <c r="BG160" s="196">
        <f>IF(O160="zákl. přenesená",K160,0)</f>
        <v>0</v>
      </c>
      <c r="BH160" s="196">
        <f>IF(O160="sníž. přenesená",K160,0)</f>
        <v>0</v>
      </c>
      <c r="BI160" s="196">
        <f>IF(O160="nulová",K160,0)</f>
        <v>0</v>
      </c>
      <c r="BJ160" s="14" t="s">
        <v>22</v>
      </c>
      <c r="BK160" s="196">
        <f>ROUND(P160*H160,2)</f>
        <v>0</v>
      </c>
      <c r="BL160" s="14" t="s">
        <v>155</v>
      </c>
      <c r="BM160" s="195" t="s">
        <v>203</v>
      </c>
    </row>
    <row r="161" spans="1:65" s="12" customFormat="1" ht="25.9" customHeight="1">
      <c r="B161" s="165"/>
      <c r="C161" s="166"/>
      <c r="D161" s="167" t="s">
        <v>79</v>
      </c>
      <c r="E161" s="168" t="s">
        <v>204</v>
      </c>
      <c r="F161" s="168" t="s">
        <v>205</v>
      </c>
      <c r="G161" s="166"/>
      <c r="H161" s="166"/>
      <c r="I161" s="169"/>
      <c r="J161" s="169"/>
      <c r="K161" s="170">
        <f>BK161</f>
        <v>0</v>
      </c>
      <c r="L161" s="166"/>
      <c r="M161" s="171"/>
      <c r="N161" s="172"/>
      <c r="O161" s="173"/>
      <c r="P161" s="173"/>
      <c r="Q161" s="174">
        <f>Q162+Q174+Q190+Q202+Q205+Q209+Q224+Q232+Q247+Q263+Q265+Q276+Q282+Q287+Q296</f>
        <v>0</v>
      </c>
      <c r="R161" s="174">
        <f>R162+R174+R190+R202+R205+R209+R224+R232+R247+R263+R265+R276+R282+R287+R296</f>
        <v>0</v>
      </c>
      <c r="S161" s="173"/>
      <c r="T161" s="175">
        <f>T162+T174+T190+T202+T205+T209+T224+T232+T247+T263+T265+T276+T282+T287+T296</f>
        <v>0</v>
      </c>
      <c r="U161" s="173"/>
      <c r="V161" s="175">
        <f>V162+V174+V190+V202+V205+V209+V224+V232+V247+V263+V265+V276+V282+V287+V296</f>
        <v>2.5155800000000004</v>
      </c>
      <c r="W161" s="173"/>
      <c r="X161" s="176">
        <f>X162+X174+X190+X202+X205+X209+X224+X232+X247+X263+X265+X276+X282+X287+X296</f>
        <v>1.3949399999999998</v>
      </c>
      <c r="AR161" s="177" t="s">
        <v>86</v>
      </c>
      <c r="AT161" s="178" t="s">
        <v>79</v>
      </c>
      <c r="AU161" s="178" t="s">
        <v>80</v>
      </c>
      <c r="AY161" s="177" t="s">
        <v>146</v>
      </c>
      <c r="BK161" s="179">
        <f>BK162+BK174+BK190+BK202+BK205+BK209+BK224+BK232+BK247+BK263+BK265+BK276+BK282+BK287+BK296</f>
        <v>0</v>
      </c>
    </row>
    <row r="162" spans="1:65" s="12" customFormat="1" ht="22.9" customHeight="1">
      <c r="B162" s="165"/>
      <c r="C162" s="166"/>
      <c r="D162" s="167" t="s">
        <v>79</v>
      </c>
      <c r="E162" s="180" t="s">
        <v>206</v>
      </c>
      <c r="F162" s="180" t="s">
        <v>207</v>
      </c>
      <c r="G162" s="166"/>
      <c r="H162" s="166"/>
      <c r="I162" s="169"/>
      <c r="J162" s="169"/>
      <c r="K162" s="181">
        <f>BK162</f>
        <v>0</v>
      </c>
      <c r="L162" s="166"/>
      <c r="M162" s="171"/>
      <c r="N162" s="172"/>
      <c r="O162" s="173"/>
      <c r="P162" s="173"/>
      <c r="Q162" s="174">
        <f>SUM(Q163:Q173)</f>
        <v>0</v>
      </c>
      <c r="R162" s="174">
        <f>SUM(R163:R173)</f>
        <v>0</v>
      </c>
      <c r="S162" s="173"/>
      <c r="T162" s="175">
        <f>SUM(T163:T173)</f>
        <v>0</v>
      </c>
      <c r="U162" s="173"/>
      <c r="V162" s="175">
        <f>SUM(V163:V173)</f>
        <v>5.9699999999999996E-3</v>
      </c>
      <c r="W162" s="173"/>
      <c r="X162" s="176">
        <f>SUM(X163:X173)</f>
        <v>2.4000000000000002E-3</v>
      </c>
      <c r="AR162" s="177" t="s">
        <v>86</v>
      </c>
      <c r="AT162" s="178" t="s">
        <v>79</v>
      </c>
      <c r="AU162" s="178" t="s">
        <v>22</v>
      </c>
      <c r="AY162" s="177" t="s">
        <v>146</v>
      </c>
      <c r="BK162" s="179">
        <f>SUM(BK163:BK173)</f>
        <v>0</v>
      </c>
    </row>
    <row r="163" spans="1:65" s="2" customFormat="1" ht="13.9" customHeight="1">
      <c r="A163" s="31"/>
      <c r="B163" s="32"/>
      <c r="C163" s="182" t="s">
        <v>208</v>
      </c>
      <c r="D163" s="182" t="s">
        <v>151</v>
      </c>
      <c r="E163" s="183" t="s">
        <v>209</v>
      </c>
      <c r="F163" s="184" t="s">
        <v>210</v>
      </c>
      <c r="G163" s="185" t="s">
        <v>154</v>
      </c>
      <c r="H163" s="186">
        <v>1</v>
      </c>
      <c r="I163" s="187"/>
      <c r="J163" s="187"/>
      <c r="K163" s="188">
        <f t="shared" ref="K163:K173" si="1">ROUND(P163*H163,2)</f>
        <v>0</v>
      </c>
      <c r="L163" s="189"/>
      <c r="M163" s="36"/>
      <c r="N163" s="190" t="s">
        <v>1</v>
      </c>
      <c r="O163" s="191" t="s">
        <v>43</v>
      </c>
      <c r="P163" s="192">
        <f t="shared" ref="P163:P173" si="2">I163+J163</f>
        <v>0</v>
      </c>
      <c r="Q163" s="192">
        <f t="shared" ref="Q163:Q173" si="3">ROUND(I163*H163,2)</f>
        <v>0</v>
      </c>
      <c r="R163" s="192">
        <f t="shared" ref="R163:R173" si="4">ROUND(J163*H163,2)</f>
        <v>0</v>
      </c>
      <c r="S163" s="68"/>
      <c r="T163" s="193">
        <f t="shared" ref="T163:T173" si="5">S163*H163</f>
        <v>0</v>
      </c>
      <c r="U163" s="193">
        <v>5.8E-4</v>
      </c>
      <c r="V163" s="193">
        <f t="shared" ref="V163:V173" si="6">U163*H163</f>
        <v>5.8E-4</v>
      </c>
      <c r="W163" s="193">
        <v>4.2000000000000002E-4</v>
      </c>
      <c r="X163" s="194">
        <f t="shared" ref="X163:X173" si="7">W163*H163</f>
        <v>4.2000000000000002E-4</v>
      </c>
      <c r="Y163" s="31"/>
      <c r="Z163" s="31"/>
      <c r="AA163" s="31"/>
      <c r="AB163" s="31"/>
      <c r="AC163" s="31"/>
      <c r="AD163" s="31"/>
      <c r="AE163" s="31"/>
      <c r="AR163" s="195" t="s">
        <v>211</v>
      </c>
      <c r="AT163" s="195" t="s">
        <v>151</v>
      </c>
      <c r="AU163" s="195" t="s">
        <v>86</v>
      </c>
      <c r="AY163" s="14" t="s">
        <v>146</v>
      </c>
      <c r="BE163" s="196">
        <f t="shared" ref="BE163:BE173" si="8">IF(O163="základní",K163,0)</f>
        <v>0</v>
      </c>
      <c r="BF163" s="196">
        <f t="shared" ref="BF163:BF173" si="9">IF(O163="snížená",K163,0)</f>
        <v>0</v>
      </c>
      <c r="BG163" s="196">
        <f t="shared" ref="BG163:BG173" si="10">IF(O163="zákl. přenesená",K163,0)</f>
        <v>0</v>
      </c>
      <c r="BH163" s="196">
        <f t="shared" ref="BH163:BH173" si="11">IF(O163="sníž. přenesená",K163,0)</f>
        <v>0</v>
      </c>
      <c r="BI163" s="196">
        <f t="shared" ref="BI163:BI173" si="12">IF(O163="nulová",K163,0)</f>
        <v>0</v>
      </c>
      <c r="BJ163" s="14" t="s">
        <v>22</v>
      </c>
      <c r="BK163" s="196">
        <f t="shared" ref="BK163:BK173" si="13">ROUND(P163*H163,2)</f>
        <v>0</v>
      </c>
      <c r="BL163" s="14" t="s">
        <v>211</v>
      </c>
      <c r="BM163" s="195" t="s">
        <v>212</v>
      </c>
    </row>
    <row r="164" spans="1:65" s="2" customFormat="1" ht="13.9" customHeight="1">
      <c r="A164" s="31"/>
      <c r="B164" s="32"/>
      <c r="C164" s="182" t="s">
        <v>213</v>
      </c>
      <c r="D164" s="182" t="s">
        <v>151</v>
      </c>
      <c r="E164" s="183" t="s">
        <v>214</v>
      </c>
      <c r="F164" s="184" t="s">
        <v>215</v>
      </c>
      <c r="G164" s="185" t="s">
        <v>178</v>
      </c>
      <c r="H164" s="186">
        <v>1</v>
      </c>
      <c r="I164" s="187"/>
      <c r="J164" s="187"/>
      <c r="K164" s="188">
        <f t="shared" si="1"/>
        <v>0</v>
      </c>
      <c r="L164" s="189"/>
      <c r="M164" s="36"/>
      <c r="N164" s="190" t="s">
        <v>1</v>
      </c>
      <c r="O164" s="191" t="s">
        <v>43</v>
      </c>
      <c r="P164" s="192">
        <f t="shared" si="2"/>
        <v>0</v>
      </c>
      <c r="Q164" s="192">
        <f t="shared" si="3"/>
        <v>0</v>
      </c>
      <c r="R164" s="192">
        <f t="shared" si="4"/>
        <v>0</v>
      </c>
      <c r="S164" s="68"/>
      <c r="T164" s="193">
        <f t="shared" si="5"/>
        <v>0</v>
      </c>
      <c r="U164" s="193">
        <v>0</v>
      </c>
      <c r="V164" s="193">
        <f t="shared" si="6"/>
        <v>0</v>
      </c>
      <c r="W164" s="193">
        <v>1.98E-3</v>
      </c>
      <c r="X164" s="194">
        <f t="shared" si="7"/>
        <v>1.98E-3</v>
      </c>
      <c r="Y164" s="31"/>
      <c r="Z164" s="31"/>
      <c r="AA164" s="31"/>
      <c r="AB164" s="31"/>
      <c r="AC164" s="31"/>
      <c r="AD164" s="31"/>
      <c r="AE164" s="31"/>
      <c r="AR164" s="195" t="s">
        <v>211</v>
      </c>
      <c r="AT164" s="195" t="s">
        <v>151</v>
      </c>
      <c r="AU164" s="195" t="s">
        <v>86</v>
      </c>
      <c r="AY164" s="14" t="s">
        <v>146</v>
      </c>
      <c r="BE164" s="196">
        <f t="shared" si="8"/>
        <v>0</v>
      </c>
      <c r="BF164" s="196">
        <f t="shared" si="9"/>
        <v>0</v>
      </c>
      <c r="BG164" s="196">
        <f t="shared" si="10"/>
        <v>0</v>
      </c>
      <c r="BH164" s="196">
        <f t="shared" si="11"/>
        <v>0</v>
      </c>
      <c r="BI164" s="196">
        <f t="shared" si="12"/>
        <v>0</v>
      </c>
      <c r="BJ164" s="14" t="s">
        <v>22</v>
      </c>
      <c r="BK164" s="196">
        <f t="shared" si="13"/>
        <v>0</v>
      </c>
      <c r="BL164" s="14" t="s">
        <v>211</v>
      </c>
      <c r="BM164" s="195" t="s">
        <v>216</v>
      </c>
    </row>
    <row r="165" spans="1:65" s="2" customFormat="1" ht="13.9" customHeight="1">
      <c r="A165" s="31"/>
      <c r="B165" s="32"/>
      <c r="C165" s="182" t="s">
        <v>217</v>
      </c>
      <c r="D165" s="182" t="s">
        <v>151</v>
      </c>
      <c r="E165" s="183" t="s">
        <v>218</v>
      </c>
      <c r="F165" s="184" t="s">
        <v>219</v>
      </c>
      <c r="G165" s="185" t="s">
        <v>178</v>
      </c>
      <c r="H165" s="186">
        <v>4</v>
      </c>
      <c r="I165" s="187"/>
      <c r="J165" s="187"/>
      <c r="K165" s="188">
        <f t="shared" si="1"/>
        <v>0</v>
      </c>
      <c r="L165" s="189"/>
      <c r="M165" s="36"/>
      <c r="N165" s="190" t="s">
        <v>1</v>
      </c>
      <c r="O165" s="191" t="s">
        <v>43</v>
      </c>
      <c r="P165" s="192">
        <f t="shared" si="2"/>
        <v>0</v>
      </c>
      <c r="Q165" s="192">
        <f t="shared" si="3"/>
        <v>0</v>
      </c>
      <c r="R165" s="192">
        <f t="shared" si="4"/>
        <v>0</v>
      </c>
      <c r="S165" s="68"/>
      <c r="T165" s="193">
        <f t="shared" si="5"/>
        <v>0</v>
      </c>
      <c r="U165" s="193">
        <v>3.6000000000000002E-4</v>
      </c>
      <c r="V165" s="193">
        <f t="shared" si="6"/>
        <v>1.4400000000000001E-3</v>
      </c>
      <c r="W165" s="193">
        <v>0</v>
      </c>
      <c r="X165" s="194">
        <f t="shared" si="7"/>
        <v>0</v>
      </c>
      <c r="Y165" s="31"/>
      <c r="Z165" s="31"/>
      <c r="AA165" s="31"/>
      <c r="AB165" s="31"/>
      <c r="AC165" s="31"/>
      <c r="AD165" s="31"/>
      <c r="AE165" s="31"/>
      <c r="AR165" s="195" t="s">
        <v>211</v>
      </c>
      <c r="AT165" s="195" t="s">
        <v>151</v>
      </c>
      <c r="AU165" s="195" t="s">
        <v>86</v>
      </c>
      <c r="AY165" s="14" t="s">
        <v>146</v>
      </c>
      <c r="BE165" s="196">
        <f t="shared" si="8"/>
        <v>0</v>
      </c>
      <c r="BF165" s="196">
        <f t="shared" si="9"/>
        <v>0</v>
      </c>
      <c r="BG165" s="196">
        <f t="shared" si="10"/>
        <v>0</v>
      </c>
      <c r="BH165" s="196">
        <f t="shared" si="11"/>
        <v>0</v>
      </c>
      <c r="BI165" s="196">
        <f t="shared" si="12"/>
        <v>0</v>
      </c>
      <c r="BJ165" s="14" t="s">
        <v>22</v>
      </c>
      <c r="BK165" s="196">
        <f t="shared" si="13"/>
        <v>0</v>
      </c>
      <c r="BL165" s="14" t="s">
        <v>211</v>
      </c>
      <c r="BM165" s="195" t="s">
        <v>220</v>
      </c>
    </row>
    <row r="166" spans="1:65" s="2" customFormat="1" ht="13.9" customHeight="1">
      <c r="A166" s="31"/>
      <c r="B166" s="32"/>
      <c r="C166" s="182" t="s">
        <v>9</v>
      </c>
      <c r="D166" s="182" t="s">
        <v>151</v>
      </c>
      <c r="E166" s="183" t="s">
        <v>221</v>
      </c>
      <c r="F166" s="184" t="s">
        <v>222</v>
      </c>
      <c r="G166" s="185" t="s">
        <v>178</v>
      </c>
      <c r="H166" s="186">
        <v>2</v>
      </c>
      <c r="I166" s="187"/>
      <c r="J166" s="187"/>
      <c r="K166" s="188">
        <f t="shared" si="1"/>
        <v>0</v>
      </c>
      <c r="L166" s="189"/>
      <c r="M166" s="36"/>
      <c r="N166" s="190" t="s">
        <v>1</v>
      </c>
      <c r="O166" s="191" t="s">
        <v>43</v>
      </c>
      <c r="P166" s="192">
        <f t="shared" si="2"/>
        <v>0</v>
      </c>
      <c r="Q166" s="192">
        <f t="shared" si="3"/>
        <v>0</v>
      </c>
      <c r="R166" s="192">
        <f t="shared" si="4"/>
        <v>0</v>
      </c>
      <c r="S166" s="68"/>
      <c r="T166" s="193">
        <f t="shared" si="5"/>
        <v>0</v>
      </c>
      <c r="U166" s="193">
        <v>2.9E-4</v>
      </c>
      <c r="V166" s="193">
        <f t="shared" si="6"/>
        <v>5.8E-4</v>
      </c>
      <c r="W166" s="193">
        <v>0</v>
      </c>
      <c r="X166" s="194">
        <f t="shared" si="7"/>
        <v>0</v>
      </c>
      <c r="Y166" s="31"/>
      <c r="Z166" s="31"/>
      <c r="AA166" s="31"/>
      <c r="AB166" s="31"/>
      <c r="AC166" s="31"/>
      <c r="AD166" s="31"/>
      <c r="AE166" s="31"/>
      <c r="AR166" s="195" t="s">
        <v>211</v>
      </c>
      <c r="AT166" s="195" t="s">
        <v>151</v>
      </c>
      <c r="AU166" s="195" t="s">
        <v>86</v>
      </c>
      <c r="AY166" s="14" t="s">
        <v>146</v>
      </c>
      <c r="BE166" s="196">
        <f t="shared" si="8"/>
        <v>0</v>
      </c>
      <c r="BF166" s="196">
        <f t="shared" si="9"/>
        <v>0</v>
      </c>
      <c r="BG166" s="196">
        <f t="shared" si="10"/>
        <v>0</v>
      </c>
      <c r="BH166" s="196">
        <f t="shared" si="11"/>
        <v>0</v>
      </c>
      <c r="BI166" s="196">
        <f t="shared" si="12"/>
        <v>0</v>
      </c>
      <c r="BJ166" s="14" t="s">
        <v>22</v>
      </c>
      <c r="BK166" s="196">
        <f t="shared" si="13"/>
        <v>0</v>
      </c>
      <c r="BL166" s="14" t="s">
        <v>211</v>
      </c>
      <c r="BM166" s="195" t="s">
        <v>223</v>
      </c>
    </row>
    <row r="167" spans="1:65" s="2" customFormat="1" ht="13.9" customHeight="1">
      <c r="A167" s="31"/>
      <c r="B167" s="32"/>
      <c r="C167" s="182" t="s">
        <v>211</v>
      </c>
      <c r="D167" s="182" t="s">
        <v>151</v>
      </c>
      <c r="E167" s="183" t="s">
        <v>224</v>
      </c>
      <c r="F167" s="184" t="s">
        <v>225</v>
      </c>
      <c r="G167" s="185" t="s">
        <v>178</v>
      </c>
      <c r="H167" s="186">
        <v>1</v>
      </c>
      <c r="I167" s="187"/>
      <c r="J167" s="187"/>
      <c r="K167" s="188">
        <f t="shared" si="1"/>
        <v>0</v>
      </c>
      <c r="L167" s="189"/>
      <c r="M167" s="36"/>
      <c r="N167" s="190" t="s">
        <v>1</v>
      </c>
      <c r="O167" s="191" t="s">
        <v>43</v>
      </c>
      <c r="P167" s="192">
        <f t="shared" si="2"/>
        <v>0</v>
      </c>
      <c r="Q167" s="192">
        <f t="shared" si="3"/>
        <v>0</v>
      </c>
      <c r="R167" s="192">
        <f t="shared" si="4"/>
        <v>0</v>
      </c>
      <c r="S167" s="68"/>
      <c r="T167" s="193">
        <f t="shared" si="5"/>
        <v>0</v>
      </c>
      <c r="U167" s="193">
        <v>8.1999999999999998E-4</v>
      </c>
      <c r="V167" s="193">
        <f t="shared" si="6"/>
        <v>8.1999999999999998E-4</v>
      </c>
      <c r="W167" s="193">
        <v>0</v>
      </c>
      <c r="X167" s="194">
        <f t="shared" si="7"/>
        <v>0</v>
      </c>
      <c r="Y167" s="31"/>
      <c r="Z167" s="31"/>
      <c r="AA167" s="31"/>
      <c r="AB167" s="31"/>
      <c r="AC167" s="31"/>
      <c r="AD167" s="31"/>
      <c r="AE167" s="31"/>
      <c r="AR167" s="195" t="s">
        <v>211</v>
      </c>
      <c r="AT167" s="195" t="s">
        <v>151</v>
      </c>
      <c r="AU167" s="195" t="s">
        <v>86</v>
      </c>
      <c r="AY167" s="14" t="s">
        <v>146</v>
      </c>
      <c r="BE167" s="196">
        <f t="shared" si="8"/>
        <v>0</v>
      </c>
      <c r="BF167" s="196">
        <f t="shared" si="9"/>
        <v>0</v>
      </c>
      <c r="BG167" s="196">
        <f t="shared" si="10"/>
        <v>0</v>
      </c>
      <c r="BH167" s="196">
        <f t="shared" si="11"/>
        <v>0</v>
      </c>
      <c r="BI167" s="196">
        <f t="shared" si="12"/>
        <v>0</v>
      </c>
      <c r="BJ167" s="14" t="s">
        <v>22</v>
      </c>
      <c r="BK167" s="196">
        <f t="shared" si="13"/>
        <v>0</v>
      </c>
      <c r="BL167" s="14" t="s">
        <v>211</v>
      </c>
      <c r="BM167" s="195" t="s">
        <v>226</v>
      </c>
    </row>
    <row r="168" spans="1:65" s="2" customFormat="1" ht="13.9" customHeight="1">
      <c r="A168" s="31"/>
      <c r="B168" s="32"/>
      <c r="C168" s="182" t="s">
        <v>227</v>
      </c>
      <c r="D168" s="182" t="s">
        <v>151</v>
      </c>
      <c r="E168" s="183" t="s">
        <v>228</v>
      </c>
      <c r="F168" s="184" t="s">
        <v>229</v>
      </c>
      <c r="G168" s="185" t="s">
        <v>178</v>
      </c>
      <c r="H168" s="186">
        <v>0.5</v>
      </c>
      <c r="I168" s="187"/>
      <c r="J168" s="187"/>
      <c r="K168" s="188">
        <f t="shared" si="1"/>
        <v>0</v>
      </c>
      <c r="L168" s="189"/>
      <c r="M168" s="36"/>
      <c r="N168" s="190" t="s">
        <v>1</v>
      </c>
      <c r="O168" s="191" t="s">
        <v>43</v>
      </c>
      <c r="P168" s="192">
        <f t="shared" si="2"/>
        <v>0</v>
      </c>
      <c r="Q168" s="192">
        <f t="shared" si="3"/>
        <v>0</v>
      </c>
      <c r="R168" s="192">
        <f t="shared" si="4"/>
        <v>0</v>
      </c>
      <c r="S168" s="68"/>
      <c r="T168" s="193">
        <f t="shared" si="5"/>
        <v>0</v>
      </c>
      <c r="U168" s="193">
        <v>1E-3</v>
      </c>
      <c r="V168" s="193">
        <f t="shared" si="6"/>
        <v>5.0000000000000001E-4</v>
      </c>
      <c r="W168" s="193">
        <v>0</v>
      </c>
      <c r="X168" s="194">
        <f t="shared" si="7"/>
        <v>0</v>
      </c>
      <c r="Y168" s="31"/>
      <c r="Z168" s="31"/>
      <c r="AA168" s="31"/>
      <c r="AB168" s="31"/>
      <c r="AC168" s="31"/>
      <c r="AD168" s="31"/>
      <c r="AE168" s="31"/>
      <c r="AR168" s="195" t="s">
        <v>211</v>
      </c>
      <c r="AT168" s="195" t="s">
        <v>151</v>
      </c>
      <c r="AU168" s="195" t="s">
        <v>86</v>
      </c>
      <c r="AY168" s="14" t="s">
        <v>146</v>
      </c>
      <c r="BE168" s="196">
        <f t="shared" si="8"/>
        <v>0</v>
      </c>
      <c r="BF168" s="196">
        <f t="shared" si="9"/>
        <v>0</v>
      </c>
      <c r="BG168" s="196">
        <f t="shared" si="10"/>
        <v>0</v>
      </c>
      <c r="BH168" s="196">
        <f t="shared" si="11"/>
        <v>0</v>
      </c>
      <c r="BI168" s="196">
        <f t="shared" si="12"/>
        <v>0</v>
      </c>
      <c r="BJ168" s="14" t="s">
        <v>22</v>
      </c>
      <c r="BK168" s="196">
        <f t="shared" si="13"/>
        <v>0</v>
      </c>
      <c r="BL168" s="14" t="s">
        <v>211</v>
      </c>
      <c r="BM168" s="195" t="s">
        <v>230</v>
      </c>
    </row>
    <row r="169" spans="1:65" s="2" customFormat="1" ht="13.9" customHeight="1">
      <c r="A169" s="31"/>
      <c r="B169" s="32"/>
      <c r="C169" s="182" t="s">
        <v>231</v>
      </c>
      <c r="D169" s="182" t="s">
        <v>151</v>
      </c>
      <c r="E169" s="183" t="s">
        <v>232</v>
      </c>
      <c r="F169" s="184" t="s">
        <v>233</v>
      </c>
      <c r="G169" s="185" t="s">
        <v>154</v>
      </c>
      <c r="H169" s="186">
        <v>2</v>
      </c>
      <c r="I169" s="187"/>
      <c r="J169" s="187"/>
      <c r="K169" s="188">
        <f t="shared" si="1"/>
        <v>0</v>
      </c>
      <c r="L169" s="189"/>
      <c r="M169" s="36"/>
      <c r="N169" s="190" t="s">
        <v>1</v>
      </c>
      <c r="O169" s="191" t="s">
        <v>43</v>
      </c>
      <c r="P169" s="192">
        <f t="shared" si="2"/>
        <v>0</v>
      </c>
      <c r="Q169" s="192">
        <f t="shared" si="3"/>
        <v>0</v>
      </c>
      <c r="R169" s="192">
        <f t="shared" si="4"/>
        <v>0</v>
      </c>
      <c r="S169" s="68"/>
      <c r="T169" s="193">
        <f t="shared" si="5"/>
        <v>0</v>
      </c>
      <c r="U169" s="193">
        <v>0</v>
      </c>
      <c r="V169" s="193">
        <f t="shared" si="6"/>
        <v>0</v>
      </c>
      <c r="W169" s="193">
        <v>0</v>
      </c>
      <c r="X169" s="194">
        <f t="shared" si="7"/>
        <v>0</v>
      </c>
      <c r="Y169" s="31"/>
      <c r="Z169" s="31"/>
      <c r="AA169" s="31"/>
      <c r="AB169" s="31"/>
      <c r="AC169" s="31"/>
      <c r="AD169" s="31"/>
      <c r="AE169" s="31"/>
      <c r="AR169" s="195" t="s">
        <v>211</v>
      </c>
      <c r="AT169" s="195" t="s">
        <v>151</v>
      </c>
      <c r="AU169" s="195" t="s">
        <v>86</v>
      </c>
      <c r="AY169" s="14" t="s">
        <v>146</v>
      </c>
      <c r="BE169" s="196">
        <f t="shared" si="8"/>
        <v>0</v>
      </c>
      <c r="BF169" s="196">
        <f t="shared" si="9"/>
        <v>0</v>
      </c>
      <c r="BG169" s="196">
        <f t="shared" si="10"/>
        <v>0</v>
      </c>
      <c r="BH169" s="196">
        <f t="shared" si="11"/>
        <v>0</v>
      </c>
      <c r="BI169" s="196">
        <f t="shared" si="12"/>
        <v>0</v>
      </c>
      <c r="BJ169" s="14" t="s">
        <v>22</v>
      </c>
      <c r="BK169" s="196">
        <f t="shared" si="13"/>
        <v>0</v>
      </c>
      <c r="BL169" s="14" t="s">
        <v>211</v>
      </c>
      <c r="BM169" s="195" t="s">
        <v>234</v>
      </c>
    </row>
    <row r="170" spans="1:65" s="2" customFormat="1" ht="22.15" customHeight="1">
      <c r="A170" s="31"/>
      <c r="B170" s="32"/>
      <c r="C170" s="182" t="s">
        <v>235</v>
      </c>
      <c r="D170" s="182" t="s">
        <v>151</v>
      </c>
      <c r="E170" s="183" t="s">
        <v>236</v>
      </c>
      <c r="F170" s="184" t="s">
        <v>237</v>
      </c>
      <c r="G170" s="185" t="s">
        <v>154</v>
      </c>
      <c r="H170" s="186">
        <v>1</v>
      </c>
      <c r="I170" s="187"/>
      <c r="J170" s="187"/>
      <c r="K170" s="188">
        <f t="shared" si="1"/>
        <v>0</v>
      </c>
      <c r="L170" s="189"/>
      <c r="M170" s="36"/>
      <c r="N170" s="190" t="s">
        <v>1</v>
      </c>
      <c r="O170" s="191" t="s">
        <v>43</v>
      </c>
      <c r="P170" s="192">
        <f t="shared" si="2"/>
        <v>0</v>
      </c>
      <c r="Q170" s="192">
        <f t="shared" si="3"/>
        <v>0</v>
      </c>
      <c r="R170" s="192">
        <f t="shared" si="4"/>
        <v>0</v>
      </c>
      <c r="S170" s="68"/>
      <c r="T170" s="193">
        <f t="shared" si="5"/>
        <v>0</v>
      </c>
      <c r="U170" s="193">
        <v>2.0500000000000002E-3</v>
      </c>
      <c r="V170" s="193">
        <f t="shared" si="6"/>
        <v>2.0500000000000002E-3</v>
      </c>
      <c r="W170" s="193">
        <v>0</v>
      </c>
      <c r="X170" s="194">
        <f t="shared" si="7"/>
        <v>0</v>
      </c>
      <c r="Y170" s="31"/>
      <c r="Z170" s="31"/>
      <c r="AA170" s="31"/>
      <c r="AB170" s="31"/>
      <c r="AC170" s="31"/>
      <c r="AD170" s="31"/>
      <c r="AE170" s="31"/>
      <c r="AR170" s="195" t="s">
        <v>211</v>
      </c>
      <c r="AT170" s="195" t="s">
        <v>151</v>
      </c>
      <c r="AU170" s="195" t="s">
        <v>86</v>
      </c>
      <c r="AY170" s="14" t="s">
        <v>146</v>
      </c>
      <c r="BE170" s="196">
        <f t="shared" si="8"/>
        <v>0</v>
      </c>
      <c r="BF170" s="196">
        <f t="shared" si="9"/>
        <v>0</v>
      </c>
      <c r="BG170" s="196">
        <f t="shared" si="10"/>
        <v>0</v>
      </c>
      <c r="BH170" s="196">
        <f t="shared" si="11"/>
        <v>0</v>
      </c>
      <c r="BI170" s="196">
        <f t="shared" si="12"/>
        <v>0</v>
      </c>
      <c r="BJ170" s="14" t="s">
        <v>22</v>
      </c>
      <c r="BK170" s="196">
        <f t="shared" si="13"/>
        <v>0</v>
      </c>
      <c r="BL170" s="14" t="s">
        <v>211</v>
      </c>
      <c r="BM170" s="195" t="s">
        <v>238</v>
      </c>
    </row>
    <row r="171" spans="1:65" s="2" customFormat="1" ht="13.9" customHeight="1">
      <c r="A171" s="31"/>
      <c r="B171" s="32"/>
      <c r="C171" s="182" t="s">
        <v>239</v>
      </c>
      <c r="D171" s="182" t="s">
        <v>151</v>
      </c>
      <c r="E171" s="183" t="s">
        <v>240</v>
      </c>
      <c r="F171" s="184" t="s">
        <v>241</v>
      </c>
      <c r="G171" s="185" t="s">
        <v>178</v>
      </c>
      <c r="H171" s="186">
        <v>21</v>
      </c>
      <c r="I171" s="187"/>
      <c r="J171" s="187"/>
      <c r="K171" s="188">
        <f t="shared" si="1"/>
        <v>0</v>
      </c>
      <c r="L171" s="189"/>
      <c r="M171" s="36"/>
      <c r="N171" s="190" t="s">
        <v>1</v>
      </c>
      <c r="O171" s="191" t="s">
        <v>43</v>
      </c>
      <c r="P171" s="192">
        <f t="shared" si="2"/>
        <v>0</v>
      </c>
      <c r="Q171" s="192">
        <f t="shared" si="3"/>
        <v>0</v>
      </c>
      <c r="R171" s="192">
        <f t="shared" si="4"/>
        <v>0</v>
      </c>
      <c r="S171" s="68"/>
      <c r="T171" s="193">
        <f t="shared" si="5"/>
        <v>0</v>
      </c>
      <c r="U171" s="193">
        <v>0</v>
      </c>
      <c r="V171" s="193">
        <f t="shared" si="6"/>
        <v>0</v>
      </c>
      <c r="W171" s="193">
        <v>0</v>
      </c>
      <c r="X171" s="194">
        <f t="shared" si="7"/>
        <v>0</v>
      </c>
      <c r="Y171" s="31"/>
      <c r="Z171" s="31"/>
      <c r="AA171" s="31"/>
      <c r="AB171" s="31"/>
      <c r="AC171" s="31"/>
      <c r="AD171" s="31"/>
      <c r="AE171" s="31"/>
      <c r="AR171" s="195" t="s">
        <v>211</v>
      </c>
      <c r="AT171" s="195" t="s">
        <v>151</v>
      </c>
      <c r="AU171" s="195" t="s">
        <v>86</v>
      </c>
      <c r="AY171" s="14" t="s">
        <v>146</v>
      </c>
      <c r="BE171" s="196">
        <f t="shared" si="8"/>
        <v>0</v>
      </c>
      <c r="BF171" s="196">
        <f t="shared" si="9"/>
        <v>0</v>
      </c>
      <c r="BG171" s="196">
        <f t="shared" si="10"/>
        <v>0</v>
      </c>
      <c r="BH171" s="196">
        <f t="shared" si="11"/>
        <v>0</v>
      </c>
      <c r="BI171" s="196">
        <f t="shared" si="12"/>
        <v>0</v>
      </c>
      <c r="BJ171" s="14" t="s">
        <v>22</v>
      </c>
      <c r="BK171" s="196">
        <f t="shared" si="13"/>
        <v>0</v>
      </c>
      <c r="BL171" s="14" t="s">
        <v>211</v>
      </c>
      <c r="BM171" s="195" t="s">
        <v>242</v>
      </c>
    </row>
    <row r="172" spans="1:65" s="2" customFormat="1" ht="22.15" customHeight="1">
      <c r="A172" s="31"/>
      <c r="B172" s="32"/>
      <c r="C172" s="182" t="s">
        <v>8</v>
      </c>
      <c r="D172" s="182" t="s">
        <v>151</v>
      </c>
      <c r="E172" s="183" t="s">
        <v>243</v>
      </c>
      <c r="F172" s="184" t="s">
        <v>244</v>
      </c>
      <c r="G172" s="185" t="s">
        <v>189</v>
      </c>
      <c r="H172" s="186">
        <v>6.0000000000000001E-3</v>
      </c>
      <c r="I172" s="187"/>
      <c r="J172" s="187"/>
      <c r="K172" s="188">
        <f t="shared" si="1"/>
        <v>0</v>
      </c>
      <c r="L172" s="189"/>
      <c r="M172" s="36"/>
      <c r="N172" s="190" t="s">
        <v>1</v>
      </c>
      <c r="O172" s="191" t="s">
        <v>43</v>
      </c>
      <c r="P172" s="192">
        <f t="shared" si="2"/>
        <v>0</v>
      </c>
      <c r="Q172" s="192">
        <f t="shared" si="3"/>
        <v>0</v>
      </c>
      <c r="R172" s="192">
        <f t="shared" si="4"/>
        <v>0</v>
      </c>
      <c r="S172" s="68"/>
      <c r="T172" s="193">
        <f t="shared" si="5"/>
        <v>0</v>
      </c>
      <c r="U172" s="193">
        <v>0</v>
      </c>
      <c r="V172" s="193">
        <f t="shared" si="6"/>
        <v>0</v>
      </c>
      <c r="W172" s="193">
        <v>0</v>
      </c>
      <c r="X172" s="194">
        <f t="shared" si="7"/>
        <v>0</v>
      </c>
      <c r="Y172" s="31"/>
      <c r="Z172" s="31"/>
      <c r="AA172" s="31"/>
      <c r="AB172" s="31"/>
      <c r="AC172" s="31"/>
      <c r="AD172" s="31"/>
      <c r="AE172" s="31"/>
      <c r="AR172" s="195" t="s">
        <v>211</v>
      </c>
      <c r="AT172" s="195" t="s">
        <v>151</v>
      </c>
      <c r="AU172" s="195" t="s">
        <v>86</v>
      </c>
      <c r="AY172" s="14" t="s">
        <v>146</v>
      </c>
      <c r="BE172" s="196">
        <f t="shared" si="8"/>
        <v>0</v>
      </c>
      <c r="BF172" s="196">
        <f t="shared" si="9"/>
        <v>0</v>
      </c>
      <c r="BG172" s="196">
        <f t="shared" si="10"/>
        <v>0</v>
      </c>
      <c r="BH172" s="196">
        <f t="shared" si="11"/>
        <v>0</v>
      </c>
      <c r="BI172" s="196">
        <f t="shared" si="12"/>
        <v>0</v>
      </c>
      <c r="BJ172" s="14" t="s">
        <v>22</v>
      </c>
      <c r="BK172" s="196">
        <f t="shared" si="13"/>
        <v>0</v>
      </c>
      <c r="BL172" s="14" t="s">
        <v>211</v>
      </c>
      <c r="BM172" s="195" t="s">
        <v>245</v>
      </c>
    </row>
    <row r="173" spans="1:65" s="2" customFormat="1" ht="22.15" customHeight="1">
      <c r="A173" s="31"/>
      <c r="B173" s="32"/>
      <c r="C173" s="182" t="s">
        <v>246</v>
      </c>
      <c r="D173" s="182" t="s">
        <v>151</v>
      </c>
      <c r="E173" s="183" t="s">
        <v>247</v>
      </c>
      <c r="F173" s="184" t="s">
        <v>248</v>
      </c>
      <c r="G173" s="185" t="s">
        <v>189</v>
      </c>
      <c r="H173" s="186">
        <v>6.0000000000000001E-3</v>
      </c>
      <c r="I173" s="187"/>
      <c r="J173" s="187"/>
      <c r="K173" s="188">
        <f t="shared" si="1"/>
        <v>0</v>
      </c>
      <c r="L173" s="189"/>
      <c r="M173" s="36"/>
      <c r="N173" s="190" t="s">
        <v>1</v>
      </c>
      <c r="O173" s="191" t="s">
        <v>43</v>
      </c>
      <c r="P173" s="192">
        <f t="shared" si="2"/>
        <v>0</v>
      </c>
      <c r="Q173" s="192">
        <f t="shared" si="3"/>
        <v>0</v>
      </c>
      <c r="R173" s="192">
        <f t="shared" si="4"/>
        <v>0</v>
      </c>
      <c r="S173" s="68"/>
      <c r="T173" s="193">
        <f t="shared" si="5"/>
        <v>0</v>
      </c>
      <c r="U173" s="193">
        <v>0</v>
      </c>
      <c r="V173" s="193">
        <f t="shared" si="6"/>
        <v>0</v>
      </c>
      <c r="W173" s="193">
        <v>0</v>
      </c>
      <c r="X173" s="194">
        <f t="shared" si="7"/>
        <v>0</v>
      </c>
      <c r="Y173" s="31"/>
      <c r="Z173" s="31"/>
      <c r="AA173" s="31"/>
      <c r="AB173" s="31"/>
      <c r="AC173" s="31"/>
      <c r="AD173" s="31"/>
      <c r="AE173" s="31"/>
      <c r="AR173" s="195" t="s">
        <v>211</v>
      </c>
      <c r="AT173" s="195" t="s">
        <v>151</v>
      </c>
      <c r="AU173" s="195" t="s">
        <v>86</v>
      </c>
      <c r="AY173" s="14" t="s">
        <v>146</v>
      </c>
      <c r="BE173" s="196">
        <f t="shared" si="8"/>
        <v>0</v>
      </c>
      <c r="BF173" s="196">
        <f t="shared" si="9"/>
        <v>0</v>
      </c>
      <c r="BG173" s="196">
        <f t="shared" si="10"/>
        <v>0</v>
      </c>
      <c r="BH173" s="196">
        <f t="shared" si="11"/>
        <v>0</v>
      </c>
      <c r="BI173" s="196">
        <f t="shared" si="12"/>
        <v>0</v>
      </c>
      <c r="BJ173" s="14" t="s">
        <v>22</v>
      </c>
      <c r="BK173" s="196">
        <f t="shared" si="13"/>
        <v>0</v>
      </c>
      <c r="BL173" s="14" t="s">
        <v>211</v>
      </c>
      <c r="BM173" s="195" t="s">
        <v>249</v>
      </c>
    </row>
    <row r="174" spans="1:65" s="12" customFormat="1" ht="22.9" customHeight="1">
      <c r="B174" s="165"/>
      <c r="C174" s="166"/>
      <c r="D174" s="167" t="s">
        <v>79</v>
      </c>
      <c r="E174" s="180" t="s">
        <v>250</v>
      </c>
      <c r="F174" s="180" t="s">
        <v>251</v>
      </c>
      <c r="G174" s="166"/>
      <c r="H174" s="166"/>
      <c r="I174" s="169"/>
      <c r="J174" s="169"/>
      <c r="K174" s="181">
        <f>BK174</f>
        <v>0</v>
      </c>
      <c r="L174" s="166"/>
      <c r="M174" s="171"/>
      <c r="N174" s="172"/>
      <c r="O174" s="173"/>
      <c r="P174" s="173"/>
      <c r="Q174" s="174">
        <f>SUM(Q175:Q189)</f>
        <v>0</v>
      </c>
      <c r="R174" s="174">
        <f>SUM(R175:R189)</f>
        <v>0</v>
      </c>
      <c r="S174" s="173"/>
      <c r="T174" s="175">
        <f>SUM(T175:T189)</f>
        <v>0</v>
      </c>
      <c r="U174" s="173"/>
      <c r="V174" s="175">
        <f>SUM(V175:V189)</f>
        <v>1.0369999999999999E-2</v>
      </c>
      <c r="W174" s="173"/>
      <c r="X174" s="176">
        <f>SUM(X175:X189)</f>
        <v>1.6900000000000001E-3</v>
      </c>
      <c r="AR174" s="177" t="s">
        <v>86</v>
      </c>
      <c r="AT174" s="178" t="s">
        <v>79</v>
      </c>
      <c r="AU174" s="178" t="s">
        <v>22</v>
      </c>
      <c r="AY174" s="177" t="s">
        <v>146</v>
      </c>
      <c r="BK174" s="179">
        <f>SUM(BK175:BK189)</f>
        <v>0</v>
      </c>
    </row>
    <row r="175" spans="1:65" s="2" customFormat="1" ht="22.15" customHeight="1">
      <c r="A175" s="31"/>
      <c r="B175" s="32"/>
      <c r="C175" s="182" t="s">
        <v>252</v>
      </c>
      <c r="D175" s="182" t="s">
        <v>151</v>
      </c>
      <c r="E175" s="183" t="s">
        <v>253</v>
      </c>
      <c r="F175" s="184" t="s">
        <v>254</v>
      </c>
      <c r="G175" s="185" t="s">
        <v>178</v>
      </c>
      <c r="H175" s="186">
        <v>1.5</v>
      </c>
      <c r="I175" s="187"/>
      <c r="J175" s="187"/>
      <c r="K175" s="188">
        <f t="shared" ref="K175:K189" si="14">ROUND(P175*H175,2)</f>
        <v>0</v>
      </c>
      <c r="L175" s="189"/>
      <c r="M175" s="36"/>
      <c r="N175" s="190" t="s">
        <v>1</v>
      </c>
      <c r="O175" s="191" t="s">
        <v>43</v>
      </c>
      <c r="P175" s="192">
        <f t="shared" ref="P175:P189" si="15">I175+J175</f>
        <v>0</v>
      </c>
      <c r="Q175" s="192">
        <f t="shared" ref="Q175:Q189" si="16">ROUND(I175*H175,2)</f>
        <v>0</v>
      </c>
      <c r="R175" s="192">
        <f t="shared" ref="R175:R189" si="17">ROUND(J175*H175,2)</f>
        <v>0</v>
      </c>
      <c r="S175" s="68"/>
      <c r="T175" s="193">
        <f t="shared" ref="T175:T189" si="18">S175*H175</f>
        <v>0</v>
      </c>
      <c r="U175" s="193">
        <v>4.3099999999999996E-3</v>
      </c>
      <c r="V175" s="193">
        <f t="shared" ref="V175:V189" si="19">U175*H175</f>
        <v>6.4649999999999994E-3</v>
      </c>
      <c r="W175" s="193">
        <v>0</v>
      </c>
      <c r="X175" s="194">
        <f t="shared" ref="X175:X189" si="20">W175*H175</f>
        <v>0</v>
      </c>
      <c r="Y175" s="31"/>
      <c r="Z175" s="31"/>
      <c r="AA175" s="31"/>
      <c r="AB175" s="31"/>
      <c r="AC175" s="31"/>
      <c r="AD175" s="31"/>
      <c r="AE175" s="31"/>
      <c r="AR175" s="195" t="s">
        <v>211</v>
      </c>
      <c r="AT175" s="195" t="s">
        <v>151</v>
      </c>
      <c r="AU175" s="195" t="s">
        <v>86</v>
      </c>
      <c r="AY175" s="14" t="s">
        <v>146</v>
      </c>
      <c r="BE175" s="196">
        <f t="shared" ref="BE175:BE189" si="21">IF(O175="základní",K175,0)</f>
        <v>0</v>
      </c>
      <c r="BF175" s="196">
        <f t="shared" ref="BF175:BF189" si="22">IF(O175="snížená",K175,0)</f>
        <v>0</v>
      </c>
      <c r="BG175" s="196">
        <f t="shared" ref="BG175:BG189" si="23">IF(O175="zákl. přenesená",K175,0)</f>
        <v>0</v>
      </c>
      <c r="BH175" s="196">
        <f t="shared" ref="BH175:BH189" si="24">IF(O175="sníž. přenesená",K175,0)</f>
        <v>0</v>
      </c>
      <c r="BI175" s="196">
        <f t="shared" ref="BI175:BI189" si="25">IF(O175="nulová",K175,0)</f>
        <v>0</v>
      </c>
      <c r="BJ175" s="14" t="s">
        <v>22</v>
      </c>
      <c r="BK175" s="196">
        <f t="shared" ref="BK175:BK189" si="26">ROUND(P175*H175,2)</f>
        <v>0</v>
      </c>
      <c r="BL175" s="14" t="s">
        <v>211</v>
      </c>
      <c r="BM175" s="195" t="s">
        <v>255</v>
      </c>
    </row>
    <row r="176" spans="1:65" s="2" customFormat="1" ht="13.9" customHeight="1">
      <c r="A176" s="31"/>
      <c r="B176" s="32"/>
      <c r="C176" s="182" t="s">
        <v>256</v>
      </c>
      <c r="D176" s="182" t="s">
        <v>151</v>
      </c>
      <c r="E176" s="183" t="s">
        <v>257</v>
      </c>
      <c r="F176" s="184" t="s">
        <v>258</v>
      </c>
      <c r="G176" s="185" t="s">
        <v>154</v>
      </c>
      <c r="H176" s="186">
        <v>2</v>
      </c>
      <c r="I176" s="187"/>
      <c r="J176" s="187"/>
      <c r="K176" s="188">
        <f t="shared" si="14"/>
        <v>0</v>
      </c>
      <c r="L176" s="189"/>
      <c r="M176" s="36"/>
      <c r="N176" s="190" t="s">
        <v>1</v>
      </c>
      <c r="O176" s="191" t="s">
        <v>43</v>
      </c>
      <c r="P176" s="192">
        <f t="shared" si="15"/>
        <v>0</v>
      </c>
      <c r="Q176" s="192">
        <f t="shared" si="16"/>
        <v>0</v>
      </c>
      <c r="R176" s="192">
        <f t="shared" si="17"/>
        <v>0</v>
      </c>
      <c r="S176" s="68"/>
      <c r="T176" s="193">
        <f t="shared" si="18"/>
        <v>0</v>
      </c>
      <c r="U176" s="193">
        <v>1.2999999999999999E-4</v>
      </c>
      <c r="V176" s="193">
        <f t="shared" si="19"/>
        <v>2.5999999999999998E-4</v>
      </c>
      <c r="W176" s="193">
        <v>0</v>
      </c>
      <c r="X176" s="194">
        <f t="shared" si="20"/>
        <v>0</v>
      </c>
      <c r="Y176" s="31"/>
      <c r="Z176" s="31"/>
      <c r="AA176" s="31"/>
      <c r="AB176" s="31"/>
      <c r="AC176" s="31"/>
      <c r="AD176" s="31"/>
      <c r="AE176" s="31"/>
      <c r="AR176" s="195" t="s">
        <v>211</v>
      </c>
      <c r="AT176" s="195" t="s">
        <v>151</v>
      </c>
      <c r="AU176" s="195" t="s">
        <v>86</v>
      </c>
      <c r="AY176" s="14" t="s">
        <v>146</v>
      </c>
      <c r="BE176" s="196">
        <f t="shared" si="21"/>
        <v>0</v>
      </c>
      <c r="BF176" s="196">
        <f t="shared" si="22"/>
        <v>0</v>
      </c>
      <c r="BG176" s="196">
        <f t="shared" si="23"/>
        <v>0</v>
      </c>
      <c r="BH176" s="196">
        <f t="shared" si="24"/>
        <v>0</v>
      </c>
      <c r="BI176" s="196">
        <f t="shared" si="25"/>
        <v>0</v>
      </c>
      <c r="BJ176" s="14" t="s">
        <v>22</v>
      </c>
      <c r="BK176" s="196">
        <f t="shared" si="26"/>
        <v>0</v>
      </c>
      <c r="BL176" s="14" t="s">
        <v>211</v>
      </c>
      <c r="BM176" s="195" t="s">
        <v>259</v>
      </c>
    </row>
    <row r="177" spans="1:65" s="2" customFormat="1" ht="13.9" customHeight="1">
      <c r="A177" s="31"/>
      <c r="B177" s="32"/>
      <c r="C177" s="182" t="s">
        <v>260</v>
      </c>
      <c r="D177" s="182" t="s">
        <v>151</v>
      </c>
      <c r="E177" s="183" t="s">
        <v>261</v>
      </c>
      <c r="F177" s="184" t="s">
        <v>262</v>
      </c>
      <c r="G177" s="185" t="s">
        <v>178</v>
      </c>
      <c r="H177" s="186">
        <v>1.5</v>
      </c>
      <c r="I177" s="187"/>
      <c r="J177" s="187"/>
      <c r="K177" s="188">
        <f t="shared" si="14"/>
        <v>0</v>
      </c>
      <c r="L177" s="189"/>
      <c r="M177" s="36"/>
      <c r="N177" s="190" t="s">
        <v>1</v>
      </c>
      <c r="O177" s="191" t="s">
        <v>43</v>
      </c>
      <c r="P177" s="192">
        <f t="shared" si="15"/>
        <v>0</v>
      </c>
      <c r="Q177" s="192">
        <f t="shared" si="16"/>
        <v>0</v>
      </c>
      <c r="R177" s="192">
        <f t="shared" si="17"/>
        <v>0</v>
      </c>
      <c r="S177" s="68"/>
      <c r="T177" s="193">
        <f t="shared" si="18"/>
        <v>0</v>
      </c>
      <c r="U177" s="193">
        <v>3.0000000000000001E-5</v>
      </c>
      <c r="V177" s="193">
        <f t="shared" si="19"/>
        <v>4.5000000000000003E-5</v>
      </c>
      <c r="W177" s="193">
        <v>0</v>
      </c>
      <c r="X177" s="194">
        <f t="shared" si="20"/>
        <v>0</v>
      </c>
      <c r="Y177" s="31"/>
      <c r="Z177" s="31"/>
      <c r="AA177" s="31"/>
      <c r="AB177" s="31"/>
      <c r="AC177" s="31"/>
      <c r="AD177" s="31"/>
      <c r="AE177" s="31"/>
      <c r="AR177" s="195" t="s">
        <v>211</v>
      </c>
      <c r="AT177" s="195" t="s">
        <v>151</v>
      </c>
      <c r="AU177" s="195" t="s">
        <v>86</v>
      </c>
      <c r="AY177" s="14" t="s">
        <v>146</v>
      </c>
      <c r="BE177" s="196">
        <f t="shared" si="21"/>
        <v>0</v>
      </c>
      <c r="BF177" s="196">
        <f t="shared" si="22"/>
        <v>0</v>
      </c>
      <c r="BG177" s="196">
        <f t="shared" si="23"/>
        <v>0</v>
      </c>
      <c r="BH177" s="196">
        <f t="shared" si="24"/>
        <v>0</v>
      </c>
      <c r="BI177" s="196">
        <f t="shared" si="25"/>
        <v>0</v>
      </c>
      <c r="BJ177" s="14" t="s">
        <v>22</v>
      </c>
      <c r="BK177" s="196">
        <f t="shared" si="26"/>
        <v>0</v>
      </c>
      <c r="BL177" s="14" t="s">
        <v>211</v>
      </c>
      <c r="BM177" s="195" t="s">
        <v>263</v>
      </c>
    </row>
    <row r="178" spans="1:65" s="2" customFormat="1" ht="13.9" customHeight="1">
      <c r="A178" s="31"/>
      <c r="B178" s="32"/>
      <c r="C178" s="182" t="s">
        <v>264</v>
      </c>
      <c r="D178" s="182" t="s">
        <v>151</v>
      </c>
      <c r="E178" s="183" t="s">
        <v>265</v>
      </c>
      <c r="F178" s="184" t="s">
        <v>266</v>
      </c>
      <c r="G178" s="185" t="s">
        <v>178</v>
      </c>
      <c r="H178" s="186">
        <v>2</v>
      </c>
      <c r="I178" s="187"/>
      <c r="J178" s="187"/>
      <c r="K178" s="188">
        <f t="shared" si="14"/>
        <v>0</v>
      </c>
      <c r="L178" s="189"/>
      <c r="M178" s="36"/>
      <c r="N178" s="190" t="s">
        <v>1</v>
      </c>
      <c r="O178" s="191" t="s">
        <v>43</v>
      </c>
      <c r="P178" s="192">
        <f t="shared" si="15"/>
        <v>0</v>
      </c>
      <c r="Q178" s="192">
        <f t="shared" si="16"/>
        <v>0</v>
      </c>
      <c r="R178" s="192">
        <f t="shared" si="17"/>
        <v>0</v>
      </c>
      <c r="S178" s="68"/>
      <c r="T178" s="193">
        <f t="shared" si="18"/>
        <v>0</v>
      </c>
      <c r="U178" s="193">
        <v>0</v>
      </c>
      <c r="V178" s="193">
        <f t="shared" si="19"/>
        <v>0</v>
      </c>
      <c r="W178" s="193">
        <v>2.3000000000000001E-4</v>
      </c>
      <c r="X178" s="194">
        <f t="shared" si="20"/>
        <v>4.6000000000000001E-4</v>
      </c>
      <c r="Y178" s="31"/>
      <c r="Z178" s="31"/>
      <c r="AA178" s="31"/>
      <c r="AB178" s="31"/>
      <c r="AC178" s="31"/>
      <c r="AD178" s="31"/>
      <c r="AE178" s="31"/>
      <c r="AR178" s="195" t="s">
        <v>211</v>
      </c>
      <c r="AT178" s="195" t="s">
        <v>151</v>
      </c>
      <c r="AU178" s="195" t="s">
        <v>86</v>
      </c>
      <c r="AY178" s="14" t="s">
        <v>146</v>
      </c>
      <c r="BE178" s="196">
        <f t="shared" si="21"/>
        <v>0</v>
      </c>
      <c r="BF178" s="196">
        <f t="shared" si="22"/>
        <v>0</v>
      </c>
      <c r="BG178" s="196">
        <f t="shared" si="23"/>
        <v>0</v>
      </c>
      <c r="BH178" s="196">
        <f t="shared" si="24"/>
        <v>0</v>
      </c>
      <c r="BI178" s="196">
        <f t="shared" si="25"/>
        <v>0</v>
      </c>
      <c r="BJ178" s="14" t="s">
        <v>22</v>
      </c>
      <c r="BK178" s="196">
        <f t="shared" si="26"/>
        <v>0</v>
      </c>
      <c r="BL178" s="14" t="s">
        <v>211</v>
      </c>
      <c r="BM178" s="195" t="s">
        <v>267</v>
      </c>
    </row>
    <row r="179" spans="1:65" s="2" customFormat="1" ht="22.15" customHeight="1">
      <c r="A179" s="31"/>
      <c r="B179" s="32"/>
      <c r="C179" s="182" t="s">
        <v>268</v>
      </c>
      <c r="D179" s="182" t="s">
        <v>151</v>
      </c>
      <c r="E179" s="183" t="s">
        <v>269</v>
      </c>
      <c r="F179" s="184" t="s">
        <v>270</v>
      </c>
      <c r="G179" s="185" t="s">
        <v>154</v>
      </c>
      <c r="H179" s="186">
        <v>5</v>
      </c>
      <c r="I179" s="187"/>
      <c r="J179" s="187"/>
      <c r="K179" s="188">
        <f t="shared" si="14"/>
        <v>0</v>
      </c>
      <c r="L179" s="189"/>
      <c r="M179" s="36"/>
      <c r="N179" s="190" t="s">
        <v>1</v>
      </c>
      <c r="O179" s="191" t="s">
        <v>43</v>
      </c>
      <c r="P179" s="192">
        <f t="shared" si="15"/>
        <v>0</v>
      </c>
      <c r="Q179" s="192">
        <f t="shared" si="16"/>
        <v>0</v>
      </c>
      <c r="R179" s="192">
        <f t="shared" si="17"/>
        <v>0</v>
      </c>
      <c r="S179" s="68"/>
      <c r="T179" s="193">
        <f t="shared" si="18"/>
        <v>0</v>
      </c>
      <c r="U179" s="193">
        <v>6.0000000000000002E-5</v>
      </c>
      <c r="V179" s="193">
        <f t="shared" si="19"/>
        <v>3.0000000000000003E-4</v>
      </c>
      <c r="W179" s="193">
        <v>0</v>
      </c>
      <c r="X179" s="194">
        <f t="shared" si="20"/>
        <v>0</v>
      </c>
      <c r="Y179" s="31"/>
      <c r="Z179" s="31"/>
      <c r="AA179" s="31"/>
      <c r="AB179" s="31"/>
      <c r="AC179" s="31"/>
      <c r="AD179" s="31"/>
      <c r="AE179" s="31"/>
      <c r="AR179" s="195" t="s">
        <v>211</v>
      </c>
      <c r="AT179" s="195" t="s">
        <v>151</v>
      </c>
      <c r="AU179" s="195" t="s">
        <v>86</v>
      </c>
      <c r="AY179" s="14" t="s">
        <v>146</v>
      </c>
      <c r="BE179" s="196">
        <f t="shared" si="21"/>
        <v>0</v>
      </c>
      <c r="BF179" s="196">
        <f t="shared" si="22"/>
        <v>0</v>
      </c>
      <c r="BG179" s="196">
        <f t="shared" si="23"/>
        <v>0</v>
      </c>
      <c r="BH179" s="196">
        <f t="shared" si="24"/>
        <v>0</v>
      </c>
      <c r="BI179" s="196">
        <f t="shared" si="25"/>
        <v>0</v>
      </c>
      <c r="BJ179" s="14" t="s">
        <v>22</v>
      </c>
      <c r="BK179" s="196">
        <f t="shared" si="26"/>
        <v>0</v>
      </c>
      <c r="BL179" s="14" t="s">
        <v>211</v>
      </c>
      <c r="BM179" s="195" t="s">
        <v>271</v>
      </c>
    </row>
    <row r="180" spans="1:65" s="2" customFormat="1" ht="13.9" customHeight="1">
      <c r="A180" s="31"/>
      <c r="B180" s="32"/>
      <c r="C180" s="182" t="s">
        <v>272</v>
      </c>
      <c r="D180" s="182" t="s">
        <v>151</v>
      </c>
      <c r="E180" s="183" t="s">
        <v>273</v>
      </c>
      <c r="F180" s="184" t="s">
        <v>274</v>
      </c>
      <c r="G180" s="185" t="s">
        <v>154</v>
      </c>
      <c r="H180" s="186">
        <v>1</v>
      </c>
      <c r="I180" s="187"/>
      <c r="J180" s="187"/>
      <c r="K180" s="188">
        <f t="shared" si="14"/>
        <v>0</v>
      </c>
      <c r="L180" s="189"/>
      <c r="M180" s="36"/>
      <c r="N180" s="190" t="s">
        <v>1</v>
      </c>
      <c r="O180" s="191" t="s">
        <v>43</v>
      </c>
      <c r="P180" s="192">
        <f t="shared" si="15"/>
        <v>0</v>
      </c>
      <c r="Q180" s="192">
        <f t="shared" si="16"/>
        <v>0</v>
      </c>
      <c r="R180" s="192">
        <f t="shared" si="17"/>
        <v>0</v>
      </c>
      <c r="S180" s="68"/>
      <c r="T180" s="193">
        <f t="shared" si="18"/>
        <v>0</v>
      </c>
      <c r="U180" s="193">
        <v>0</v>
      </c>
      <c r="V180" s="193">
        <f t="shared" si="19"/>
        <v>0</v>
      </c>
      <c r="W180" s="193">
        <v>1.23E-3</v>
      </c>
      <c r="X180" s="194">
        <f t="shared" si="20"/>
        <v>1.23E-3</v>
      </c>
      <c r="Y180" s="31"/>
      <c r="Z180" s="31"/>
      <c r="AA180" s="31"/>
      <c r="AB180" s="31"/>
      <c r="AC180" s="31"/>
      <c r="AD180" s="31"/>
      <c r="AE180" s="31"/>
      <c r="AR180" s="195" t="s">
        <v>211</v>
      </c>
      <c r="AT180" s="195" t="s">
        <v>151</v>
      </c>
      <c r="AU180" s="195" t="s">
        <v>86</v>
      </c>
      <c r="AY180" s="14" t="s">
        <v>146</v>
      </c>
      <c r="BE180" s="196">
        <f t="shared" si="21"/>
        <v>0</v>
      </c>
      <c r="BF180" s="196">
        <f t="shared" si="22"/>
        <v>0</v>
      </c>
      <c r="BG180" s="196">
        <f t="shared" si="23"/>
        <v>0</v>
      </c>
      <c r="BH180" s="196">
        <f t="shared" si="24"/>
        <v>0</v>
      </c>
      <c r="BI180" s="196">
        <f t="shared" si="25"/>
        <v>0</v>
      </c>
      <c r="BJ180" s="14" t="s">
        <v>22</v>
      </c>
      <c r="BK180" s="196">
        <f t="shared" si="26"/>
        <v>0</v>
      </c>
      <c r="BL180" s="14" t="s">
        <v>211</v>
      </c>
      <c r="BM180" s="195" t="s">
        <v>275</v>
      </c>
    </row>
    <row r="181" spans="1:65" s="2" customFormat="1" ht="22.15" customHeight="1">
      <c r="A181" s="31"/>
      <c r="B181" s="32"/>
      <c r="C181" s="182" t="s">
        <v>276</v>
      </c>
      <c r="D181" s="182" t="s">
        <v>151</v>
      </c>
      <c r="E181" s="183" t="s">
        <v>277</v>
      </c>
      <c r="F181" s="184" t="s">
        <v>278</v>
      </c>
      <c r="G181" s="185" t="s">
        <v>154</v>
      </c>
      <c r="H181" s="186">
        <v>1</v>
      </c>
      <c r="I181" s="187"/>
      <c r="J181" s="187"/>
      <c r="K181" s="188">
        <f t="shared" si="14"/>
        <v>0</v>
      </c>
      <c r="L181" s="189"/>
      <c r="M181" s="36"/>
      <c r="N181" s="190" t="s">
        <v>1</v>
      </c>
      <c r="O181" s="191" t="s">
        <v>43</v>
      </c>
      <c r="P181" s="192">
        <f t="shared" si="15"/>
        <v>0</v>
      </c>
      <c r="Q181" s="192">
        <f t="shared" si="16"/>
        <v>0</v>
      </c>
      <c r="R181" s="192">
        <f t="shared" si="17"/>
        <v>0</v>
      </c>
      <c r="S181" s="68"/>
      <c r="T181" s="193">
        <f t="shared" si="18"/>
        <v>0</v>
      </c>
      <c r="U181" s="193">
        <v>2.2000000000000001E-4</v>
      </c>
      <c r="V181" s="193">
        <f t="shared" si="19"/>
        <v>2.2000000000000001E-4</v>
      </c>
      <c r="W181" s="193">
        <v>0</v>
      </c>
      <c r="X181" s="194">
        <f t="shared" si="20"/>
        <v>0</v>
      </c>
      <c r="Y181" s="31"/>
      <c r="Z181" s="31"/>
      <c r="AA181" s="31"/>
      <c r="AB181" s="31"/>
      <c r="AC181" s="31"/>
      <c r="AD181" s="31"/>
      <c r="AE181" s="31"/>
      <c r="AR181" s="195" t="s">
        <v>211</v>
      </c>
      <c r="AT181" s="195" t="s">
        <v>151</v>
      </c>
      <c r="AU181" s="195" t="s">
        <v>86</v>
      </c>
      <c r="AY181" s="14" t="s">
        <v>146</v>
      </c>
      <c r="BE181" s="196">
        <f t="shared" si="21"/>
        <v>0</v>
      </c>
      <c r="BF181" s="196">
        <f t="shared" si="22"/>
        <v>0</v>
      </c>
      <c r="BG181" s="196">
        <f t="shared" si="23"/>
        <v>0</v>
      </c>
      <c r="BH181" s="196">
        <f t="shared" si="24"/>
        <v>0</v>
      </c>
      <c r="BI181" s="196">
        <f t="shared" si="25"/>
        <v>0</v>
      </c>
      <c r="BJ181" s="14" t="s">
        <v>22</v>
      </c>
      <c r="BK181" s="196">
        <f t="shared" si="26"/>
        <v>0</v>
      </c>
      <c r="BL181" s="14" t="s">
        <v>211</v>
      </c>
      <c r="BM181" s="195" t="s">
        <v>279</v>
      </c>
    </row>
    <row r="182" spans="1:65" s="2" customFormat="1" ht="22.15" customHeight="1">
      <c r="A182" s="31"/>
      <c r="B182" s="32"/>
      <c r="C182" s="182" t="s">
        <v>280</v>
      </c>
      <c r="D182" s="182" t="s">
        <v>151</v>
      </c>
      <c r="E182" s="183" t="s">
        <v>281</v>
      </c>
      <c r="F182" s="184" t="s">
        <v>282</v>
      </c>
      <c r="G182" s="185" t="s">
        <v>154</v>
      </c>
      <c r="H182" s="186">
        <v>1</v>
      </c>
      <c r="I182" s="187"/>
      <c r="J182" s="187"/>
      <c r="K182" s="188">
        <f t="shared" si="14"/>
        <v>0</v>
      </c>
      <c r="L182" s="189"/>
      <c r="M182" s="36"/>
      <c r="N182" s="190" t="s">
        <v>1</v>
      </c>
      <c r="O182" s="191" t="s">
        <v>43</v>
      </c>
      <c r="P182" s="192">
        <f t="shared" si="15"/>
        <v>0</v>
      </c>
      <c r="Q182" s="192">
        <f t="shared" si="16"/>
        <v>0</v>
      </c>
      <c r="R182" s="192">
        <f t="shared" si="17"/>
        <v>0</v>
      </c>
      <c r="S182" s="68"/>
      <c r="T182" s="193">
        <f t="shared" si="18"/>
        <v>0</v>
      </c>
      <c r="U182" s="193">
        <v>1.2E-4</v>
      </c>
      <c r="V182" s="193">
        <f t="shared" si="19"/>
        <v>1.2E-4</v>
      </c>
      <c r="W182" s="193">
        <v>0</v>
      </c>
      <c r="X182" s="194">
        <f t="shared" si="20"/>
        <v>0</v>
      </c>
      <c r="Y182" s="31"/>
      <c r="Z182" s="31"/>
      <c r="AA182" s="31"/>
      <c r="AB182" s="31"/>
      <c r="AC182" s="31"/>
      <c r="AD182" s="31"/>
      <c r="AE182" s="31"/>
      <c r="AR182" s="195" t="s">
        <v>211</v>
      </c>
      <c r="AT182" s="195" t="s">
        <v>151</v>
      </c>
      <c r="AU182" s="195" t="s">
        <v>86</v>
      </c>
      <c r="AY182" s="14" t="s">
        <v>146</v>
      </c>
      <c r="BE182" s="196">
        <f t="shared" si="21"/>
        <v>0</v>
      </c>
      <c r="BF182" s="196">
        <f t="shared" si="22"/>
        <v>0</v>
      </c>
      <c r="BG182" s="196">
        <f t="shared" si="23"/>
        <v>0</v>
      </c>
      <c r="BH182" s="196">
        <f t="shared" si="24"/>
        <v>0</v>
      </c>
      <c r="BI182" s="196">
        <f t="shared" si="25"/>
        <v>0</v>
      </c>
      <c r="BJ182" s="14" t="s">
        <v>22</v>
      </c>
      <c r="BK182" s="196">
        <f t="shared" si="26"/>
        <v>0</v>
      </c>
      <c r="BL182" s="14" t="s">
        <v>211</v>
      </c>
      <c r="BM182" s="195" t="s">
        <v>283</v>
      </c>
    </row>
    <row r="183" spans="1:65" s="2" customFormat="1" ht="13.9" customHeight="1">
      <c r="A183" s="31"/>
      <c r="B183" s="32"/>
      <c r="C183" s="182" t="s">
        <v>149</v>
      </c>
      <c r="D183" s="182" t="s">
        <v>151</v>
      </c>
      <c r="E183" s="183" t="s">
        <v>284</v>
      </c>
      <c r="F183" s="184" t="s">
        <v>285</v>
      </c>
      <c r="G183" s="185" t="s">
        <v>154</v>
      </c>
      <c r="H183" s="186">
        <v>1</v>
      </c>
      <c r="I183" s="187"/>
      <c r="J183" s="187"/>
      <c r="K183" s="188">
        <f t="shared" si="14"/>
        <v>0</v>
      </c>
      <c r="L183" s="189"/>
      <c r="M183" s="36"/>
      <c r="N183" s="190" t="s">
        <v>1</v>
      </c>
      <c r="O183" s="191" t="s">
        <v>43</v>
      </c>
      <c r="P183" s="192">
        <f t="shared" si="15"/>
        <v>0</v>
      </c>
      <c r="Q183" s="192">
        <f t="shared" si="16"/>
        <v>0</v>
      </c>
      <c r="R183" s="192">
        <f t="shared" si="17"/>
        <v>0</v>
      </c>
      <c r="S183" s="68"/>
      <c r="T183" s="193">
        <f t="shared" si="18"/>
        <v>0</v>
      </c>
      <c r="U183" s="193">
        <v>7.6999999999999996E-4</v>
      </c>
      <c r="V183" s="193">
        <f t="shared" si="19"/>
        <v>7.6999999999999996E-4</v>
      </c>
      <c r="W183" s="193">
        <v>0</v>
      </c>
      <c r="X183" s="194">
        <f t="shared" si="20"/>
        <v>0</v>
      </c>
      <c r="Y183" s="31"/>
      <c r="Z183" s="31"/>
      <c r="AA183" s="31"/>
      <c r="AB183" s="31"/>
      <c r="AC183" s="31"/>
      <c r="AD183" s="31"/>
      <c r="AE183" s="31"/>
      <c r="AR183" s="195" t="s">
        <v>211</v>
      </c>
      <c r="AT183" s="195" t="s">
        <v>151</v>
      </c>
      <c r="AU183" s="195" t="s">
        <v>86</v>
      </c>
      <c r="AY183" s="14" t="s">
        <v>146</v>
      </c>
      <c r="BE183" s="196">
        <f t="shared" si="21"/>
        <v>0</v>
      </c>
      <c r="BF183" s="196">
        <f t="shared" si="22"/>
        <v>0</v>
      </c>
      <c r="BG183" s="196">
        <f t="shared" si="23"/>
        <v>0</v>
      </c>
      <c r="BH183" s="196">
        <f t="shared" si="24"/>
        <v>0</v>
      </c>
      <c r="BI183" s="196">
        <f t="shared" si="25"/>
        <v>0</v>
      </c>
      <c r="BJ183" s="14" t="s">
        <v>22</v>
      </c>
      <c r="BK183" s="196">
        <f t="shared" si="26"/>
        <v>0</v>
      </c>
      <c r="BL183" s="14" t="s">
        <v>211</v>
      </c>
      <c r="BM183" s="195" t="s">
        <v>286</v>
      </c>
    </row>
    <row r="184" spans="1:65" s="2" customFormat="1" ht="22.15" customHeight="1">
      <c r="A184" s="31"/>
      <c r="B184" s="32"/>
      <c r="C184" s="182" t="s">
        <v>287</v>
      </c>
      <c r="D184" s="182" t="s">
        <v>151</v>
      </c>
      <c r="E184" s="183" t="s">
        <v>288</v>
      </c>
      <c r="F184" s="184" t="s">
        <v>289</v>
      </c>
      <c r="G184" s="185" t="s">
        <v>154</v>
      </c>
      <c r="H184" s="186">
        <v>1</v>
      </c>
      <c r="I184" s="187"/>
      <c r="J184" s="187"/>
      <c r="K184" s="188">
        <f t="shared" si="14"/>
        <v>0</v>
      </c>
      <c r="L184" s="189"/>
      <c r="M184" s="36"/>
      <c r="N184" s="190" t="s">
        <v>1</v>
      </c>
      <c r="O184" s="191" t="s">
        <v>43</v>
      </c>
      <c r="P184" s="192">
        <f t="shared" si="15"/>
        <v>0</v>
      </c>
      <c r="Q184" s="192">
        <f t="shared" si="16"/>
        <v>0</v>
      </c>
      <c r="R184" s="192">
        <f t="shared" si="17"/>
        <v>0</v>
      </c>
      <c r="S184" s="68"/>
      <c r="T184" s="193">
        <f t="shared" si="18"/>
        <v>0</v>
      </c>
      <c r="U184" s="193">
        <v>2.3000000000000001E-4</v>
      </c>
      <c r="V184" s="193">
        <f t="shared" si="19"/>
        <v>2.3000000000000001E-4</v>
      </c>
      <c r="W184" s="193">
        <v>0</v>
      </c>
      <c r="X184" s="194">
        <f t="shared" si="20"/>
        <v>0</v>
      </c>
      <c r="Y184" s="31"/>
      <c r="Z184" s="31"/>
      <c r="AA184" s="31"/>
      <c r="AB184" s="31"/>
      <c r="AC184" s="31"/>
      <c r="AD184" s="31"/>
      <c r="AE184" s="31"/>
      <c r="AR184" s="195" t="s">
        <v>211</v>
      </c>
      <c r="AT184" s="195" t="s">
        <v>151</v>
      </c>
      <c r="AU184" s="195" t="s">
        <v>86</v>
      </c>
      <c r="AY184" s="14" t="s">
        <v>146</v>
      </c>
      <c r="BE184" s="196">
        <f t="shared" si="21"/>
        <v>0</v>
      </c>
      <c r="BF184" s="196">
        <f t="shared" si="22"/>
        <v>0</v>
      </c>
      <c r="BG184" s="196">
        <f t="shared" si="23"/>
        <v>0</v>
      </c>
      <c r="BH184" s="196">
        <f t="shared" si="24"/>
        <v>0</v>
      </c>
      <c r="BI184" s="196">
        <f t="shared" si="25"/>
        <v>0</v>
      </c>
      <c r="BJ184" s="14" t="s">
        <v>22</v>
      </c>
      <c r="BK184" s="196">
        <f t="shared" si="26"/>
        <v>0</v>
      </c>
      <c r="BL184" s="14" t="s">
        <v>211</v>
      </c>
      <c r="BM184" s="195" t="s">
        <v>290</v>
      </c>
    </row>
    <row r="185" spans="1:65" s="2" customFormat="1" ht="22.15" customHeight="1">
      <c r="A185" s="31"/>
      <c r="B185" s="32"/>
      <c r="C185" s="182" t="s">
        <v>291</v>
      </c>
      <c r="D185" s="182" t="s">
        <v>151</v>
      </c>
      <c r="E185" s="183" t="s">
        <v>292</v>
      </c>
      <c r="F185" s="184" t="s">
        <v>293</v>
      </c>
      <c r="G185" s="185" t="s">
        <v>154</v>
      </c>
      <c r="H185" s="186">
        <v>1</v>
      </c>
      <c r="I185" s="187"/>
      <c r="J185" s="187"/>
      <c r="K185" s="188">
        <f t="shared" si="14"/>
        <v>0</v>
      </c>
      <c r="L185" s="189"/>
      <c r="M185" s="36"/>
      <c r="N185" s="190" t="s">
        <v>1</v>
      </c>
      <c r="O185" s="191" t="s">
        <v>43</v>
      </c>
      <c r="P185" s="192">
        <f t="shared" si="15"/>
        <v>0</v>
      </c>
      <c r="Q185" s="192">
        <f t="shared" si="16"/>
        <v>0</v>
      </c>
      <c r="R185" s="192">
        <f t="shared" si="17"/>
        <v>0</v>
      </c>
      <c r="S185" s="68"/>
      <c r="T185" s="193">
        <f t="shared" si="18"/>
        <v>0</v>
      </c>
      <c r="U185" s="193">
        <v>1.16E-3</v>
      </c>
      <c r="V185" s="193">
        <f t="shared" si="19"/>
        <v>1.16E-3</v>
      </c>
      <c r="W185" s="193">
        <v>0</v>
      </c>
      <c r="X185" s="194">
        <f t="shared" si="20"/>
        <v>0</v>
      </c>
      <c r="Y185" s="31"/>
      <c r="Z185" s="31"/>
      <c r="AA185" s="31"/>
      <c r="AB185" s="31"/>
      <c r="AC185" s="31"/>
      <c r="AD185" s="31"/>
      <c r="AE185" s="31"/>
      <c r="AR185" s="195" t="s">
        <v>211</v>
      </c>
      <c r="AT185" s="195" t="s">
        <v>151</v>
      </c>
      <c r="AU185" s="195" t="s">
        <v>86</v>
      </c>
      <c r="AY185" s="14" t="s">
        <v>146</v>
      </c>
      <c r="BE185" s="196">
        <f t="shared" si="21"/>
        <v>0</v>
      </c>
      <c r="BF185" s="196">
        <f t="shared" si="22"/>
        <v>0</v>
      </c>
      <c r="BG185" s="196">
        <f t="shared" si="23"/>
        <v>0</v>
      </c>
      <c r="BH185" s="196">
        <f t="shared" si="24"/>
        <v>0</v>
      </c>
      <c r="BI185" s="196">
        <f t="shared" si="25"/>
        <v>0</v>
      </c>
      <c r="BJ185" s="14" t="s">
        <v>22</v>
      </c>
      <c r="BK185" s="196">
        <f t="shared" si="26"/>
        <v>0</v>
      </c>
      <c r="BL185" s="14" t="s">
        <v>211</v>
      </c>
      <c r="BM185" s="195" t="s">
        <v>294</v>
      </c>
    </row>
    <row r="186" spans="1:65" s="2" customFormat="1" ht="22.15" customHeight="1">
      <c r="A186" s="31"/>
      <c r="B186" s="32"/>
      <c r="C186" s="182" t="s">
        <v>295</v>
      </c>
      <c r="D186" s="182" t="s">
        <v>151</v>
      </c>
      <c r="E186" s="183" t="s">
        <v>296</v>
      </c>
      <c r="F186" s="184" t="s">
        <v>297</v>
      </c>
      <c r="G186" s="185" t="s">
        <v>178</v>
      </c>
      <c r="H186" s="186">
        <v>4</v>
      </c>
      <c r="I186" s="187"/>
      <c r="J186" s="187"/>
      <c r="K186" s="188">
        <f t="shared" si="14"/>
        <v>0</v>
      </c>
      <c r="L186" s="189"/>
      <c r="M186" s="36"/>
      <c r="N186" s="190" t="s">
        <v>1</v>
      </c>
      <c r="O186" s="191" t="s">
        <v>43</v>
      </c>
      <c r="P186" s="192">
        <f t="shared" si="15"/>
        <v>0</v>
      </c>
      <c r="Q186" s="192">
        <f t="shared" si="16"/>
        <v>0</v>
      </c>
      <c r="R186" s="192">
        <f t="shared" si="17"/>
        <v>0</v>
      </c>
      <c r="S186" s="68"/>
      <c r="T186" s="193">
        <f t="shared" si="18"/>
        <v>0</v>
      </c>
      <c r="U186" s="193">
        <v>1.9000000000000001E-4</v>
      </c>
      <c r="V186" s="193">
        <f t="shared" si="19"/>
        <v>7.6000000000000004E-4</v>
      </c>
      <c r="W186" s="193">
        <v>0</v>
      </c>
      <c r="X186" s="194">
        <f t="shared" si="20"/>
        <v>0</v>
      </c>
      <c r="Y186" s="31"/>
      <c r="Z186" s="31"/>
      <c r="AA186" s="31"/>
      <c r="AB186" s="31"/>
      <c r="AC186" s="31"/>
      <c r="AD186" s="31"/>
      <c r="AE186" s="31"/>
      <c r="AR186" s="195" t="s">
        <v>211</v>
      </c>
      <c r="AT186" s="195" t="s">
        <v>151</v>
      </c>
      <c r="AU186" s="195" t="s">
        <v>86</v>
      </c>
      <c r="AY186" s="14" t="s">
        <v>146</v>
      </c>
      <c r="BE186" s="196">
        <f t="shared" si="21"/>
        <v>0</v>
      </c>
      <c r="BF186" s="196">
        <f t="shared" si="22"/>
        <v>0</v>
      </c>
      <c r="BG186" s="196">
        <f t="shared" si="23"/>
        <v>0</v>
      </c>
      <c r="BH186" s="196">
        <f t="shared" si="24"/>
        <v>0</v>
      </c>
      <c r="BI186" s="196">
        <f t="shared" si="25"/>
        <v>0</v>
      </c>
      <c r="BJ186" s="14" t="s">
        <v>22</v>
      </c>
      <c r="BK186" s="196">
        <f t="shared" si="26"/>
        <v>0</v>
      </c>
      <c r="BL186" s="14" t="s">
        <v>211</v>
      </c>
      <c r="BM186" s="195" t="s">
        <v>298</v>
      </c>
    </row>
    <row r="187" spans="1:65" s="2" customFormat="1" ht="13.9" customHeight="1">
      <c r="A187" s="31"/>
      <c r="B187" s="32"/>
      <c r="C187" s="182" t="s">
        <v>299</v>
      </c>
      <c r="D187" s="182" t="s">
        <v>151</v>
      </c>
      <c r="E187" s="183" t="s">
        <v>300</v>
      </c>
      <c r="F187" s="184" t="s">
        <v>301</v>
      </c>
      <c r="G187" s="185" t="s">
        <v>178</v>
      </c>
      <c r="H187" s="186">
        <v>4</v>
      </c>
      <c r="I187" s="187"/>
      <c r="J187" s="187"/>
      <c r="K187" s="188">
        <f t="shared" si="14"/>
        <v>0</v>
      </c>
      <c r="L187" s="189"/>
      <c r="M187" s="36"/>
      <c r="N187" s="190" t="s">
        <v>1</v>
      </c>
      <c r="O187" s="191" t="s">
        <v>43</v>
      </c>
      <c r="P187" s="192">
        <f t="shared" si="15"/>
        <v>0</v>
      </c>
      <c r="Q187" s="192">
        <f t="shared" si="16"/>
        <v>0</v>
      </c>
      <c r="R187" s="192">
        <f t="shared" si="17"/>
        <v>0</v>
      </c>
      <c r="S187" s="68"/>
      <c r="T187" s="193">
        <f t="shared" si="18"/>
        <v>0</v>
      </c>
      <c r="U187" s="193">
        <v>1.0000000000000001E-5</v>
      </c>
      <c r="V187" s="193">
        <f t="shared" si="19"/>
        <v>4.0000000000000003E-5</v>
      </c>
      <c r="W187" s="193">
        <v>0</v>
      </c>
      <c r="X187" s="194">
        <f t="shared" si="20"/>
        <v>0</v>
      </c>
      <c r="Y187" s="31"/>
      <c r="Z187" s="31"/>
      <c r="AA187" s="31"/>
      <c r="AB187" s="31"/>
      <c r="AC187" s="31"/>
      <c r="AD187" s="31"/>
      <c r="AE187" s="31"/>
      <c r="AR187" s="195" t="s">
        <v>211</v>
      </c>
      <c r="AT187" s="195" t="s">
        <v>151</v>
      </c>
      <c r="AU187" s="195" t="s">
        <v>86</v>
      </c>
      <c r="AY187" s="14" t="s">
        <v>146</v>
      </c>
      <c r="BE187" s="196">
        <f t="shared" si="21"/>
        <v>0</v>
      </c>
      <c r="BF187" s="196">
        <f t="shared" si="22"/>
        <v>0</v>
      </c>
      <c r="BG187" s="196">
        <f t="shared" si="23"/>
        <v>0</v>
      </c>
      <c r="BH187" s="196">
        <f t="shared" si="24"/>
        <v>0</v>
      </c>
      <c r="BI187" s="196">
        <f t="shared" si="25"/>
        <v>0</v>
      </c>
      <c r="BJ187" s="14" t="s">
        <v>22</v>
      </c>
      <c r="BK187" s="196">
        <f t="shared" si="26"/>
        <v>0</v>
      </c>
      <c r="BL187" s="14" t="s">
        <v>211</v>
      </c>
      <c r="BM187" s="195" t="s">
        <v>302</v>
      </c>
    </row>
    <row r="188" spans="1:65" s="2" customFormat="1" ht="22.15" customHeight="1">
      <c r="A188" s="31"/>
      <c r="B188" s="32"/>
      <c r="C188" s="182" t="s">
        <v>303</v>
      </c>
      <c r="D188" s="182" t="s">
        <v>151</v>
      </c>
      <c r="E188" s="183" t="s">
        <v>304</v>
      </c>
      <c r="F188" s="184" t="s">
        <v>305</v>
      </c>
      <c r="G188" s="185" t="s">
        <v>189</v>
      </c>
      <c r="H188" s="186">
        <v>0.01</v>
      </c>
      <c r="I188" s="187"/>
      <c r="J188" s="187"/>
      <c r="K188" s="188">
        <f t="shared" si="14"/>
        <v>0</v>
      </c>
      <c r="L188" s="189"/>
      <c r="M188" s="36"/>
      <c r="N188" s="190" t="s">
        <v>1</v>
      </c>
      <c r="O188" s="191" t="s">
        <v>43</v>
      </c>
      <c r="P188" s="192">
        <f t="shared" si="15"/>
        <v>0</v>
      </c>
      <c r="Q188" s="192">
        <f t="shared" si="16"/>
        <v>0</v>
      </c>
      <c r="R188" s="192">
        <f t="shared" si="17"/>
        <v>0</v>
      </c>
      <c r="S188" s="68"/>
      <c r="T188" s="193">
        <f t="shared" si="18"/>
        <v>0</v>
      </c>
      <c r="U188" s="193">
        <v>0</v>
      </c>
      <c r="V188" s="193">
        <f t="shared" si="19"/>
        <v>0</v>
      </c>
      <c r="W188" s="193">
        <v>0</v>
      </c>
      <c r="X188" s="194">
        <f t="shared" si="20"/>
        <v>0</v>
      </c>
      <c r="Y188" s="31"/>
      <c r="Z188" s="31"/>
      <c r="AA188" s="31"/>
      <c r="AB188" s="31"/>
      <c r="AC188" s="31"/>
      <c r="AD188" s="31"/>
      <c r="AE188" s="31"/>
      <c r="AR188" s="195" t="s">
        <v>211</v>
      </c>
      <c r="AT188" s="195" t="s">
        <v>151</v>
      </c>
      <c r="AU188" s="195" t="s">
        <v>86</v>
      </c>
      <c r="AY188" s="14" t="s">
        <v>146</v>
      </c>
      <c r="BE188" s="196">
        <f t="shared" si="21"/>
        <v>0</v>
      </c>
      <c r="BF188" s="196">
        <f t="shared" si="22"/>
        <v>0</v>
      </c>
      <c r="BG188" s="196">
        <f t="shared" si="23"/>
        <v>0</v>
      </c>
      <c r="BH188" s="196">
        <f t="shared" si="24"/>
        <v>0</v>
      </c>
      <c r="BI188" s="196">
        <f t="shared" si="25"/>
        <v>0</v>
      </c>
      <c r="BJ188" s="14" t="s">
        <v>22</v>
      </c>
      <c r="BK188" s="196">
        <f t="shared" si="26"/>
        <v>0</v>
      </c>
      <c r="BL188" s="14" t="s">
        <v>211</v>
      </c>
      <c r="BM188" s="195" t="s">
        <v>306</v>
      </c>
    </row>
    <row r="189" spans="1:65" s="2" customFormat="1" ht="22.15" customHeight="1">
      <c r="A189" s="31"/>
      <c r="B189" s="32"/>
      <c r="C189" s="182" t="s">
        <v>307</v>
      </c>
      <c r="D189" s="182" t="s">
        <v>151</v>
      </c>
      <c r="E189" s="183" t="s">
        <v>308</v>
      </c>
      <c r="F189" s="184" t="s">
        <v>309</v>
      </c>
      <c r="G189" s="185" t="s">
        <v>189</v>
      </c>
      <c r="H189" s="186">
        <v>0.01</v>
      </c>
      <c r="I189" s="187"/>
      <c r="J189" s="187"/>
      <c r="K189" s="188">
        <f t="shared" si="14"/>
        <v>0</v>
      </c>
      <c r="L189" s="189"/>
      <c r="M189" s="36"/>
      <c r="N189" s="190" t="s">
        <v>1</v>
      </c>
      <c r="O189" s="191" t="s">
        <v>43</v>
      </c>
      <c r="P189" s="192">
        <f t="shared" si="15"/>
        <v>0</v>
      </c>
      <c r="Q189" s="192">
        <f t="shared" si="16"/>
        <v>0</v>
      </c>
      <c r="R189" s="192">
        <f t="shared" si="17"/>
        <v>0</v>
      </c>
      <c r="S189" s="68"/>
      <c r="T189" s="193">
        <f t="shared" si="18"/>
        <v>0</v>
      </c>
      <c r="U189" s="193">
        <v>0</v>
      </c>
      <c r="V189" s="193">
        <f t="shared" si="19"/>
        <v>0</v>
      </c>
      <c r="W189" s="193">
        <v>0</v>
      </c>
      <c r="X189" s="194">
        <f t="shared" si="20"/>
        <v>0</v>
      </c>
      <c r="Y189" s="31"/>
      <c r="Z189" s="31"/>
      <c r="AA189" s="31"/>
      <c r="AB189" s="31"/>
      <c r="AC189" s="31"/>
      <c r="AD189" s="31"/>
      <c r="AE189" s="31"/>
      <c r="AR189" s="195" t="s">
        <v>211</v>
      </c>
      <c r="AT189" s="195" t="s">
        <v>151</v>
      </c>
      <c r="AU189" s="195" t="s">
        <v>86</v>
      </c>
      <c r="AY189" s="14" t="s">
        <v>146</v>
      </c>
      <c r="BE189" s="196">
        <f t="shared" si="21"/>
        <v>0</v>
      </c>
      <c r="BF189" s="196">
        <f t="shared" si="22"/>
        <v>0</v>
      </c>
      <c r="BG189" s="196">
        <f t="shared" si="23"/>
        <v>0</v>
      </c>
      <c r="BH189" s="196">
        <f t="shared" si="24"/>
        <v>0</v>
      </c>
      <c r="BI189" s="196">
        <f t="shared" si="25"/>
        <v>0</v>
      </c>
      <c r="BJ189" s="14" t="s">
        <v>22</v>
      </c>
      <c r="BK189" s="196">
        <f t="shared" si="26"/>
        <v>0</v>
      </c>
      <c r="BL189" s="14" t="s">
        <v>211</v>
      </c>
      <c r="BM189" s="195" t="s">
        <v>310</v>
      </c>
    </row>
    <row r="190" spans="1:65" s="12" customFormat="1" ht="22.9" customHeight="1">
      <c r="B190" s="165"/>
      <c r="C190" s="166"/>
      <c r="D190" s="167" t="s">
        <v>79</v>
      </c>
      <c r="E190" s="180" t="s">
        <v>311</v>
      </c>
      <c r="F190" s="180" t="s">
        <v>312</v>
      </c>
      <c r="G190" s="166"/>
      <c r="H190" s="166"/>
      <c r="I190" s="169"/>
      <c r="J190" s="169"/>
      <c r="K190" s="181">
        <f>BK190</f>
        <v>0</v>
      </c>
      <c r="L190" s="166"/>
      <c r="M190" s="171"/>
      <c r="N190" s="172"/>
      <c r="O190" s="173"/>
      <c r="P190" s="173"/>
      <c r="Q190" s="174">
        <f>SUM(Q191:Q201)</f>
        <v>0</v>
      </c>
      <c r="R190" s="174">
        <f>SUM(R191:R201)</f>
        <v>0</v>
      </c>
      <c r="S190" s="173"/>
      <c r="T190" s="175">
        <f>SUM(T191:T201)</f>
        <v>0</v>
      </c>
      <c r="U190" s="173"/>
      <c r="V190" s="175">
        <f>SUM(V191:V201)</f>
        <v>8.4100000000000008E-2</v>
      </c>
      <c r="W190" s="173"/>
      <c r="X190" s="176">
        <f>SUM(X191:X201)</f>
        <v>1.3679999999999999E-2</v>
      </c>
      <c r="AR190" s="177" t="s">
        <v>86</v>
      </c>
      <c r="AT190" s="178" t="s">
        <v>79</v>
      </c>
      <c r="AU190" s="178" t="s">
        <v>22</v>
      </c>
      <c r="AY190" s="177" t="s">
        <v>146</v>
      </c>
      <c r="BK190" s="179">
        <f>SUM(BK191:BK201)</f>
        <v>0</v>
      </c>
    </row>
    <row r="191" spans="1:65" s="2" customFormat="1" ht="22.15" customHeight="1">
      <c r="A191" s="31"/>
      <c r="B191" s="32"/>
      <c r="C191" s="182" t="s">
        <v>313</v>
      </c>
      <c r="D191" s="182" t="s">
        <v>151</v>
      </c>
      <c r="E191" s="183" t="s">
        <v>314</v>
      </c>
      <c r="F191" s="184" t="s">
        <v>315</v>
      </c>
      <c r="G191" s="185" t="s">
        <v>178</v>
      </c>
      <c r="H191" s="186">
        <v>3</v>
      </c>
      <c r="I191" s="187"/>
      <c r="J191" s="187"/>
      <c r="K191" s="188">
        <f t="shared" ref="K191:K201" si="27">ROUND(P191*H191,2)</f>
        <v>0</v>
      </c>
      <c r="L191" s="189"/>
      <c r="M191" s="36"/>
      <c r="N191" s="190" t="s">
        <v>1</v>
      </c>
      <c r="O191" s="191" t="s">
        <v>43</v>
      </c>
      <c r="P191" s="192">
        <f t="shared" ref="P191:P201" si="28">I191+J191</f>
        <v>0</v>
      </c>
      <c r="Q191" s="192">
        <f t="shared" ref="Q191:Q201" si="29">ROUND(I191*H191,2)</f>
        <v>0</v>
      </c>
      <c r="R191" s="192">
        <f t="shared" ref="R191:R201" si="30">ROUND(J191*H191,2)</f>
        <v>0</v>
      </c>
      <c r="S191" s="68"/>
      <c r="T191" s="193">
        <f t="shared" ref="T191:T201" si="31">S191*H191</f>
        <v>0</v>
      </c>
      <c r="U191" s="193">
        <v>2.4060000000000002E-2</v>
      </c>
      <c r="V191" s="193">
        <f t="shared" ref="V191:V201" si="32">U191*H191</f>
        <v>7.2180000000000008E-2</v>
      </c>
      <c r="W191" s="193">
        <v>0</v>
      </c>
      <c r="X191" s="194">
        <f t="shared" ref="X191:X201" si="33">W191*H191</f>
        <v>0</v>
      </c>
      <c r="Y191" s="31"/>
      <c r="Z191" s="31"/>
      <c r="AA191" s="31"/>
      <c r="AB191" s="31"/>
      <c r="AC191" s="31"/>
      <c r="AD191" s="31"/>
      <c r="AE191" s="31"/>
      <c r="AR191" s="195" t="s">
        <v>211</v>
      </c>
      <c r="AT191" s="195" t="s">
        <v>151</v>
      </c>
      <c r="AU191" s="195" t="s">
        <v>86</v>
      </c>
      <c r="AY191" s="14" t="s">
        <v>146</v>
      </c>
      <c r="BE191" s="196">
        <f t="shared" ref="BE191:BE201" si="34">IF(O191="základní",K191,0)</f>
        <v>0</v>
      </c>
      <c r="BF191" s="196">
        <f t="shared" ref="BF191:BF201" si="35">IF(O191="snížená",K191,0)</f>
        <v>0</v>
      </c>
      <c r="BG191" s="196">
        <f t="shared" ref="BG191:BG201" si="36">IF(O191="zákl. přenesená",K191,0)</f>
        <v>0</v>
      </c>
      <c r="BH191" s="196">
        <f t="shared" ref="BH191:BH201" si="37">IF(O191="sníž. přenesená",K191,0)</f>
        <v>0</v>
      </c>
      <c r="BI191" s="196">
        <f t="shared" ref="BI191:BI201" si="38">IF(O191="nulová",K191,0)</f>
        <v>0</v>
      </c>
      <c r="BJ191" s="14" t="s">
        <v>22</v>
      </c>
      <c r="BK191" s="196">
        <f t="shared" ref="BK191:BK201" si="39">ROUND(P191*H191,2)</f>
        <v>0</v>
      </c>
      <c r="BL191" s="14" t="s">
        <v>211</v>
      </c>
      <c r="BM191" s="195" t="s">
        <v>316</v>
      </c>
    </row>
    <row r="192" spans="1:65" s="2" customFormat="1" ht="13.9" customHeight="1">
      <c r="A192" s="31"/>
      <c r="B192" s="32"/>
      <c r="C192" s="182" t="s">
        <v>317</v>
      </c>
      <c r="D192" s="182" t="s">
        <v>151</v>
      </c>
      <c r="E192" s="183" t="s">
        <v>318</v>
      </c>
      <c r="F192" s="184" t="s">
        <v>319</v>
      </c>
      <c r="G192" s="185" t="s">
        <v>178</v>
      </c>
      <c r="H192" s="186">
        <v>4</v>
      </c>
      <c r="I192" s="187"/>
      <c r="J192" s="187"/>
      <c r="K192" s="188">
        <f t="shared" si="27"/>
        <v>0</v>
      </c>
      <c r="L192" s="189"/>
      <c r="M192" s="36"/>
      <c r="N192" s="190" t="s">
        <v>1</v>
      </c>
      <c r="O192" s="191" t="s">
        <v>43</v>
      </c>
      <c r="P192" s="192">
        <f t="shared" si="28"/>
        <v>0</v>
      </c>
      <c r="Q192" s="192">
        <f t="shared" si="29"/>
        <v>0</v>
      </c>
      <c r="R192" s="192">
        <f t="shared" si="30"/>
        <v>0</v>
      </c>
      <c r="S192" s="68"/>
      <c r="T192" s="193">
        <f t="shared" si="31"/>
        <v>0</v>
      </c>
      <c r="U192" s="193">
        <v>3.8999999999999999E-4</v>
      </c>
      <c r="V192" s="193">
        <f t="shared" si="32"/>
        <v>1.56E-3</v>
      </c>
      <c r="W192" s="193">
        <v>3.4199999999999999E-3</v>
      </c>
      <c r="X192" s="194">
        <f t="shared" si="33"/>
        <v>1.3679999999999999E-2</v>
      </c>
      <c r="Y192" s="31"/>
      <c r="Z192" s="31"/>
      <c r="AA192" s="31"/>
      <c r="AB192" s="31"/>
      <c r="AC192" s="31"/>
      <c r="AD192" s="31"/>
      <c r="AE192" s="31"/>
      <c r="AR192" s="195" t="s">
        <v>211</v>
      </c>
      <c r="AT192" s="195" t="s">
        <v>151</v>
      </c>
      <c r="AU192" s="195" t="s">
        <v>86</v>
      </c>
      <c r="AY192" s="14" t="s">
        <v>146</v>
      </c>
      <c r="BE192" s="196">
        <f t="shared" si="34"/>
        <v>0</v>
      </c>
      <c r="BF192" s="196">
        <f t="shared" si="35"/>
        <v>0</v>
      </c>
      <c r="BG192" s="196">
        <f t="shared" si="36"/>
        <v>0</v>
      </c>
      <c r="BH192" s="196">
        <f t="shared" si="37"/>
        <v>0</v>
      </c>
      <c r="BI192" s="196">
        <f t="shared" si="38"/>
        <v>0</v>
      </c>
      <c r="BJ192" s="14" t="s">
        <v>22</v>
      </c>
      <c r="BK192" s="196">
        <f t="shared" si="39"/>
        <v>0</v>
      </c>
      <c r="BL192" s="14" t="s">
        <v>211</v>
      </c>
      <c r="BM192" s="195" t="s">
        <v>320</v>
      </c>
    </row>
    <row r="193" spans="1:65" s="2" customFormat="1" ht="22.15" customHeight="1">
      <c r="A193" s="31"/>
      <c r="B193" s="32"/>
      <c r="C193" s="182" t="s">
        <v>321</v>
      </c>
      <c r="D193" s="182" t="s">
        <v>151</v>
      </c>
      <c r="E193" s="183" t="s">
        <v>322</v>
      </c>
      <c r="F193" s="184" t="s">
        <v>323</v>
      </c>
      <c r="G193" s="185" t="s">
        <v>154</v>
      </c>
      <c r="H193" s="186">
        <v>2</v>
      </c>
      <c r="I193" s="187"/>
      <c r="J193" s="187"/>
      <c r="K193" s="188">
        <f t="shared" si="27"/>
        <v>0</v>
      </c>
      <c r="L193" s="189"/>
      <c r="M193" s="36"/>
      <c r="N193" s="190" t="s">
        <v>1</v>
      </c>
      <c r="O193" s="191" t="s">
        <v>43</v>
      </c>
      <c r="P193" s="192">
        <f t="shared" si="28"/>
        <v>0</v>
      </c>
      <c r="Q193" s="192">
        <f t="shared" si="29"/>
        <v>0</v>
      </c>
      <c r="R193" s="192">
        <f t="shared" si="30"/>
        <v>0</v>
      </c>
      <c r="S193" s="68"/>
      <c r="T193" s="193">
        <f t="shared" si="31"/>
        <v>0</v>
      </c>
      <c r="U193" s="193">
        <v>2.0400000000000001E-3</v>
      </c>
      <c r="V193" s="193">
        <f t="shared" si="32"/>
        <v>4.0800000000000003E-3</v>
      </c>
      <c r="W193" s="193">
        <v>0</v>
      </c>
      <c r="X193" s="194">
        <f t="shared" si="33"/>
        <v>0</v>
      </c>
      <c r="Y193" s="31"/>
      <c r="Z193" s="31"/>
      <c r="AA193" s="31"/>
      <c r="AB193" s="31"/>
      <c r="AC193" s="31"/>
      <c r="AD193" s="31"/>
      <c r="AE193" s="31"/>
      <c r="AR193" s="195" t="s">
        <v>211</v>
      </c>
      <c r="AT193" s="195" t="s">
        <v>151</v>
      </c>
      <c r="AU193" s="195" t="s">
        <v>86</v>
      </c>
      <c r="AY193" s="14" t="s">
        <v>146</v>
      </c>
      <c r="BE193" s="196">
        <f t="shared" si="34"/>
        <v>0</v>
      </c>
      <c r="BF193" s="196">
        <f t="shared" si="35"/>
        <v>0</v>
      </c>
      <c r="BG193" s="196">
        <f t="shared" si="36"/>
        <v>0</v>
      </c>
      <c r="BH193" s="196">
        <f t="shared" si="37"/>
        <v>0</v>
      </c>
      <c r="BI193" s="196">
        <f t="shared" si="38"/>
        <v>0</v>
      </c>
      <c r="BJ193" s="14" t="s">
        <v>22</v>
      </c>
      <c r="BK193" s="196">
        <f t="shared" si="39"/>
        <v>0</v>
      </c>
      <c r="BL193" s="14" t="s">
        <v>211</v>
      </c>
      <c r="BM193" s="195" t="s">
        <v>324</v>
      </c>
    </row>
    <row r="194" spans="1:65" s="2" customFormat="1" ht="13.9" customHeight="1">
      <c r="A194" s="31"/>
      <c r="B194" s="32"/>
      <c r="C194" s="182" t="s">
        <v>325</v>
      </c>
      <c r="D194" s="182" t="s">
        <v>151</v>
      </c>
      <c r="E194" s="183" t="s">
        <v>326</v>
      </c>
      <c r="F194" s="184" t="s">
        <v>327</v>
      </c>
      <c r="G194" s="185" t="s">
        <v>154</v>
      </c>
      <c r="H194" s="186">
        <v>2</v>
      </c>
      <c r="I194" s="187"/>
      <c r="J194" s="187"/>
      <c r="K194" s="188">
        <f t="shared" si="27"/>
        <v>0</v>
      </c>
      <c r="L194" s="189"/>
      <c r="M194" s="36"/>
      <c r="N194" s="190" t="s">
        <v>1</v>
      </c>
      <c r="O194" s="191" t="s">
        <v>43</v>
      </c>
      <c r="P194" s="192">
        <f t="shared" si="28"/>
        <v>0</v>
      </c>
      <c r="Q194" s="192">
        <f t="shared" si="29"/>
        <v>0</v>
      </c>
      <c r="R194" s="192">
        <f t="shared" si="30"/>
        <v>0</v>
      </c>
      <c r="S194" s="68"/>
      <c r="T194" s="193">
        <f t="shared" si="31"/>
        <v>0</v>
      </c>
      <c r="U194" s="193">
        <v>0</v>
      </c>
      <c r="V194" s="193">
        <f t="shared" si="32"/>
        <v>0</v>
      </c>
      <c r="W194" s="193">
        <v>0</v>
      </c>
      <c r="X194" s="194">
        <f t="shared" si="33"/>
        <v>0</v>
      </c>
      <c r="Y194" s="31"/>
      <c r="Z194" s="31"/>
      <c r="AA194" s="31"/>
      <c r="AB194" s="31"/>
      <c r="AC194" s="31"/>
      <c r="AD194" s="31"/>
      <c r="AE194" s="31"/>
      <c r="AR194" s="195" t="s">
        <v>211</v>
      </c>
      <c r="AT194" s="195" t="s">
        <v>151</v>
      </c>
      <c r="AU194" s="195" t="s">
        <v>86</v>
      </c>
      <c r="AY194" s="14" t="s">
        <v>146</v>
      </c>
      <c r="BE194" s="196">
        <f t="shared" si="34"/>
        <v>0</v>
      </c>
      <c r="BF194" s="196">
        <f t="shared" si="35"/>
        <v>0</v>
      </c>
      <c r="BG194" s="196">
        <f t="shared" si="36"/>
        <v>0</v>
      </c>
      <c r="BH194" s="196">
        <f t="shared" si="37"/>
        <v>0</v>
      </c>
      <c r="BI194" s="196">
        <f t="shared" si="38"/>
        <v>0</v>
      </c>
      <c r="BJ194" s="14" t="s">
        <v>22</v>
      </c>
      <c r="BK194" s="196">
        <f t="shared" si="39"/>
        <v>0</v>
      </c>
      <c r="BL194" s="14" t="s">
        <v>211</v>
      </c>
      <c r="BM194" s="195" t="s">
        <v>328</v>
      </c>
    </row>
    <row r="195" spans="1:65" s="2" customFormat="1" ht="13.9" customHeight="1">
      <c r="A195" s="31"/>
      <c r="B195" s="32"/>
      <c r="C195" s="182" t="s">
        <v>329</v>
      </c>
      <c r="D195" s="182" t="s">
        <v>151</v>
      </c>
      <c r="E195" s="183" t="s">
        <v>330</v>
      </c>
      <c r="F195" s="184" t="s">
        <v>331</v>
      </c>
      <c r="G195" s="185" t="s">
        <v>154</v>
      </c>
      <c r="H195" s="186">
        <v>6</v>
      </c>
      <c r="I195" s="187"/>
      <c r="J195" s="187"/>
      <c r="K195" s="188">
        <f t="shared" si="27"/>
        <v>0</v>
      </c>
      <c r="L195" s="189"/>
      <c r="M195" s="36"/>
      <c r="N195" s="190" t="s">
        <v>1</v>
      </c>
      <c r="O195" s="191" t="s">
        <v>43</v>
      </c>
      <c r="P195" s="192">
        <f t="shared" si="28"/>
        <v>0</v>
      </c>
      <c r="Q195" s="192">
        <f t="shared" si="29"/>
        <v>0</v>
      </c>
      <c r="R195" s="192">
        <f t="shared" si="30"/>
        <v>0</v>
      </c>
      <c r="S195" s="68"/>
      <c r="T195" s="193">
        <f t="shared" si="31"/>
        <v>0</v>
      </c>
      <c r="U195" s="193">
        <v>0</v>
      </c>
      <c r="V195" s="193">
        <f t="shared" si="32"/>
        <v>0</v>
      </c>
      <c r="W195" s="193">
        <v>0</v>
      </c>
      <c r="X195" s="194">
        <f t="shared" si="33"/>
        <v>0</v>
      </c>
      <c r="Y195" s="31"/>
      <c r="Z195" s="31"/>
      <c r="AA195" s="31"/>
      <c r="AB195" s="31"/>
      <c r="AC195" s="31"/>
      <c r="AD195" s="31"/>
      <c r="AE195" s="31"/>
      <c r="AR195" s="195" t="s">
        <v>211</v>
      </c>
      <c r="AT195" s="195" t="s">
        <v>151</v>
      </c>
      <c r="AU195" s="195" t="s">
        <v>86</v>
      </c>
      <c r="AY195" s="14" t="s">
        <v>146</v>
      </c>
      <c r="BE195" s="196">
        <f t="shared" si="34"/>
        <v>0</v>
      </c>
      <c r="BF195" s="196">
        <f t="shared" si="35"/>
        <v>0</v>
      </c>
      <c r="BG195" s="196">
        <f t="shared" si="36"/>
        <v>0</v>
      </c>
      <c r="BH195" s="196">
        <f t="shared" si="37"/>
        <v>0</v>
      </c>
      <c r="BI195" s="196">
        <f t="shared" si="38"/>
        <v>0</v>
      </c>
      <c r="BJ195" s="14" t="s">
        <v>22</v>
      </c>
      <c r="BK195" s="196">
        <f t="shared" si="39"/>
        <v>0</v>
      </c>
      <c r="BL195" s="14" t="s">
        <v>211</v>
      </c>
      <c r="BM195" s="195" t="s">
        <v>332</v>
      </c>
    </row>
    <row r="196" spans="1:65" s="2" customFormat="1" ht="13.9" customHeight="1">
      <c r="A196" s="31"/>
      <c r="B196" s="32"/>
      <c r="C196" s="182" t="s">
        <v>333</v>
      </c>
      <c r="D196" s="182" t="s">
        <v>151</v>
      </c>
      <c r="E196" s="183" t="s">
        <v>334</v>
      </c>
      <c r="F196" s="184" t="s">
        <v>335</v>
      </c>
      <c r="G196" s="185" t="s">
        <v>178</v>
      </c>
      <c r="H196" s="186">
        <v>20</v>
      </c>
      <c r="I196" s="187"/>
      <c r="J196" s="187"/>
      <c r="K196" s="188">
        <f t="shared" si="27"/>
        <v>0</v>
      </c>
      <c r="L196" s="189"/>
      <c r="M196" s="36"/>
      <c r="N196" s="190" t="s">
        <v>1</v>
      </c>
      <c r="O196" s="191" t="s">
        <v>43</v>
      </c>
      <c r="P196" s="192">
        <f t="shared" si="28"/>
        <v>0</v>
      </c>
      <c r="Q196" s="192">
        <f t="shared" si="29"/>
        <v>0</v>
      </c>
      <c r="R196" s="192">
        <f t="shared" si="30"/>
        <v>0</v>
      </c>
      <c r="S196" s="68"/>
      <c r="T196" s="193">
        <f t="shared" si="31"/>
        <v>0</v>
      </c>
      <c r="U196" s="193">
        <v>0</v>
      </c>
      <c r="V196" s="193">
        <f t="shared" si="32"/>
        <v>0</v>
      </c>
      <c r="W196" s="193">
        <v>0</v>
      </c>
      <c r="X196" s="194">
        <f t="shared" si="33"/>
        <v>0</v>
      </c>
      <c r="Y196" s="31"/>
      <c r="Z196" s="31"/>
      <c r="AA196" s="31"/>
      <c r="AB196" s="31"/>
      <c r="AC196" s="31"/>
      <c r="AD196" s="31"/>
      <c r="AE196" s="31"/>
      <c r="AR196" s="195" t="s">
        <v>211</v>
      </c>
      <c r="AT196" s="195" t="s">
        <v>151</v>
      </c>
      <c r="AU196" s="195" t="s">
        <v>86</v>
      </c>
      <c r="AY196" s="14" t="s">
        <v>146</v>
      </c>
      <c r="BE196" s="196">
        <f t="shared" si="34"/>
        <v>0</v>
      </c>
      <c r="BF196" s="196">
        <f t="shared" si="35"/>
        <v>0</v>
      </c>
      <c r="BG196" s="196">
        <f t="shared" si="36"/>
        <v>0</v>
      </c>
      <c r="BH196" s="196">
        <f t="shared" si="37"/>
        <v>0</v>
      </c>
      <c r="BI196" s="196">
        <f t="shared" si="38"/>
        <v>0</v>
      </c>
      <c r="BJ196" s="14" t="s">
        <v>22</v>
      </c>
      <c r="BK196" s="196">
        <f t="shared" si="39"/>
        <v>0</v>
      </c>
      <c r="BL196" s="14" t="s">
        <v>211</v>
      </c>
      <c r="BM196" s="195" t="s">
        <v>336</v>
      </c>
    </row>
    <row r="197" spans="1:65" s="2" customFormat="1" ht="13.9" customHeight="1">
      <c r="A197" s="31"/>
      <c r="B197" s="32"/>
      <c r="C197" s="182" t="s">
        <v>337</v>
      </c>
      <c r="D197" s="182" t="s">
        <v>151</v>
      </c>
      <c r="E197" s="183" t="s">
        <v>338</v>
      </c>
      <c r="F197" s="184" t="s">
        <v>339</v>
      </c>
      <c r="G197" s="185" t="s">
        <v>154</v>
      </c>
      <c r="H197" s="186">
        <v>1</v>
      </c>
      <c r="I197" s="187"/>
      <c r="J197" s="187"/>
      <c r="K197" s="188">
        <f t="shared" si="27"/>
        <v>0</v>
      </c>
      <c r="L197" s="189"/>
      <c r="M197" s="36"/>
      <c r="N197" s="190" t="s">
        <v>1</v>
      </c>
      <c r="O197" s="191" t="s">
        <v>43</v>
      </c>
      <c r="P197" s="192">
        <f t="shared" si="28"/>
        <v>0</v>
      </c>
      <c r="Q197" s="192">
        <f t="shared" si="29"/>
        <v>0</v>
      </c>
      <c r="R197" s="192">
        <f t="shared" si="30"/>
        <v>0</v>
      </c>
      <c r="S197" s="68"/>
      <c r="T197" s="193">
        <f t="shared" si="31"/>
        <v>0</v>
      </c>
      <c r="U197" s="193">
        <v>0</v>
      </c>
      <c r="V197" s="193">
        <f t="shared" si="32"/>
        <v>0</v>
      </c>
      <c r="W197" s="193">
        <v>0</v>
      </c>
      <c r="X197" s="194">
        <f t="shared" si="33"/>
        <v>0</v>
      </c>
      <c r="Y197" s="31"/>
      <c r="Z197" s="31"/>
      <c r="AA197" s="31"/>
      <c r="AB197" s="31"/>
      <c r="AC197" s="31"/>
      <c r="AD197" s="31"/>
      <c r="AE197" s="31"/>
      <c r="AR197" s="195" t="s">
        <v>211</v>
      </c>
      <c r="AT197" s="195" t="s">
        <v>151</v>
      </c>
      <c r="AU197" s="195" t="s">
        <v>86</v>
      </c>
      <c r="AY197" s="14" t="s">
        <v>146</v>
      </c>
      <c r="BE197" s="196">
        <f t="shared" si="34"/>
        <v>0</v>
      </c>
      <c r="BF197" s="196">
        <f t="shared" si="35"/>
        <v>0</v>
      </c>
      <c r="BG197" s="196">
        <f t="shared" si="36"/>
        <v>0</v>
      </c>
      <c r="BH197" s="196">
        <f t="shared" si="37"/>
        <v>0</v>
      </c>
      <c r="BI197" s="196">
        <f t="shared" si="38"/>
        <v>0</v>
      </c>
      <c r="BJ197" s="14" t="s">
        <v>22</v>
      </c>
      <c r="BK197" s="196">
        <f t="shared" si="39"/>
        <v>0</v>
      </c>
      <c r="BL197" s="14" t="s">
        <v>211</v>
      </c>
      <c r="BM197" s="195" t="s">
        <v>340</v>
      </c>
    </row>
    <row r="198" spans="1:65" s="2" customFormat="1" ht="22.15" customHeight="1">
      <c r="A198" s="31"/>
      <c r="B198" s="32"/>
      <c r="C198" s="182" t="s">
        <v>341</v>
      </c>
      <c r="D198" s="182" t="s">
        <v>151</v>
      </c>
      <c r="E198" s="183" t="s">
        <v>342</v>
      </c>
      <c r="F198" s="184" t="s">
        <v>343</v>
      </c>
      <c r="G198" s="185" t="s">
        <v>154</v>
      </c>
      <c r="H198" s="186">
        <v>2</v>
      </c>
      <c r="I198" s="187"/>
      <c r="J198" s="187"/>
      <c r="K198" s="188">
        <f t="shared" si="27"/>
        <v>0</v>
      </c>
      <c r="L198" s="189"/>
      <c r="M198" s="36"/>
      <c r="N198" s="190" t="s">
        <v>1</v>
      </c>
      <c r="O198" s="191" t="s">
        <v>43</v>
      </c>
      <c r="P198" s="192">
        <f t="shared" si="28"/>
        <v>0</v>
      </c>
      <c r="Q198" s="192">
        <f t="shared" si="29"/>
        <v>0</v>
      </c>
      <c r="R198" s="192">
        <f t="shared" si="30"/>
        <v>0</v>
      </c>
      <c r="S198" s="68"/>
      <c r="T198" s="193">
        <f t="shared" si="31"/>
        <v>0</v>
      </c>
      <c r="U198" s="193">
        <v>8.8000000000000003E-4</v>
      </c>
      <c r="V198" s="193">
        <f t="shared" si="32"/>
        <v>1.7600000000000001E-3</v>
      </c>
      <c r="W198" s="193">
        <v>0</v>
      </c>
      <c r="X198" s="194">
        <f t="shared" si="33"/>
        <v>0</v>
      </c>
      <c r="Y198" s="31"/>
      <c r="Z198" s="31"/>
      <c r="AA198" s="31"/>
      <c r="AB198" s="31"/>
      <c r="AC198" s="31"/>
      <c r="AD198" s="31"/>
      <c r="AE198" s="31"/>
      <c r="AR198" s="195" t="s">
        <v>211</v>
      </c>
      <c r="AT198" s="195" t="s">
        <v>151</v>
      </c>
      <c r="AU198" s="195" t="s">
        <v>86</v>
      </c>
      <c r="AY198" s="14" t="s">
        <v>146</v>
      </c>
      <c r="BE198" s="196">
        <f t="shared" si="34"/>
        <v>0</v>
      </c>
      <c r="BF198" s="196">
        <f t="shared" si="35"/>
        <v>0</v>
      </c>
      <c r="BG198" s="196">
        <f t="shared" si="36"/>
        <v>0</v>
      </c>
      <c r="BH198" s="196">
        <f t="shared" si="37"/>
        <v>0</v>
      </c>
      <c r="BI198" s="196">
        <f t="shared" si="38"/>
        <v>0</v>
      </c>
      <c r="BJ198" s="14" t="s">
        <v>22</v>
      </c>
      <c r="BK198" s="196">
        <f t="shared" si="39"/>
        <v>0</v>
      </c>
      <c r="BL198" s="14" t="s">
        <v>211</v>
      </c>
      <c r="BM198" s="195" t="s">
        <v>344</v>
      </c>
    </row>
    <row r="199" spans="1:65" s="2" customFormat="1" ht="13.9" customHeight="1">
      <c r="A199" s="31"/>
      <c r="B199" s="32"/>
      <c r="C199" s="182" t="s">
        <v>345</v>
      </c>
      <c r="D199" s="182" t="s">
        <v>151</v>
      </c>
      <c r="E199" s="183" t="s">
        <v>346</v>
      </c>
      <c r="F199" s="184" t="s">
        <v>347</v>
      </c>
      <c r="G199" s="185" t="s">
        <v>154</v>
      </c>
      <c r="H199" s="186">
        <v>1</v>
      </c>
      <c r="I199" s="187"/>
      <c r="J199" s="187"/>
      <c r="K199" s="188">
        <f t="shared" si="27"/>
        <v>0</v>
      </c>
      <c r="L199" s="189"/>
      <c r="M199" s="36"/>
      <c r="N199" s="190" t="s">
        <v>1</v>
      </c>
      <c r="O199" s="191" t="s">
        <v>43</v>
      </c>
      <c r="P199" s="192">
        <f t="shared" si="28"/>
        <v>0</v>
      </c>
      <c r="Q199" s="192">
        <f t="shared" si="29"/>
        <v>0</v>
      </c>
      <c r="R199" s="192">
        <f t="shared" si="30"/>
        <v>0</v>
      </c>
      <c r="S199" s="68"/>
      <c r="T199" s="193">
        <f t="shared" si="31"/>
        <v>0</v>
      </c>
      <c r="U199" s="193">
        <v>4.5199999999999997E-3</v>
      </c>
      <c r="V199" s="193">
        <f t="shared" si="32"/>
        <v>4.5199999999999997E-3</v>
      </c>
      <c r="W199" s="193">
        <v>0</v>
      </c>
      <c r="X199" s="194">
        <f t="shared" si="33"/>
        <v>0</v>
      </c>
      <c r="Y199" s="31"/>
      <c r="Z199" s="31"/>
      <c r="AA199" s="31"/>
      <c r="AB199" s="31"/>
      <c r="AC199" s="31"/>
      <c r="AD199" s="31"/>
      <c r="AE199" s="31"/>
      <c r="AR199" s="195" t="s">
        <v>211</v>
      </c>
      <c r="AT199" s="195" t="s">
        <v>151</v>
      </c>
      <c r="AU199" s="195" t="s">
        <v>86</v>
      </c>
      <c r="AY199" s="14" t="s">
        <v>146</v>
      </c>
      <c r="BE199" s="196">
        <f t="shared" si="34"/>
        <v>0</v>
      </c>
      <c r="BF199" s="196">
        <f t="shared" si="35"/>
        <v>0</v>
      </c>
      <c r="BG199" s="196">
        <f t="shared" si="36"/>
        <v>0</v>
      </c>
      <c r="BH199" s="196">
        <f t="shared" si="37"/>
        <v>0</v>
      </c>
      <c r="BI199" s="196">
        <f t="shared" si="38"/>
        <v>0</v>
      </c>
      <c r="BJ199" s="14" t="s">
        <v>22</v>
      </c>
      <c r="BK199" s="196">
        <f t="shared" si="39"/>
        <v>0</v>
      </c>
      <c r="BL199" s="14" t="s">
        <v>211</v>
      </c>
      <c r="BM199" s="195" t="s">
        <v>348</v>
      </c>
    </row>
    <row r="200" spans="1:65" s="2" customFormat="1" ht="22.15" customHeight="1">
      <c r="A200" s="31"/>
      <c r="B200" s="32"/>
      <c r="C200" s="182" t="s">
        <v>349</v>
      </c>
      <c r="D200" s="182" t="s">
        <v>151</v>
      </c>
      <c r="E200" s="183" t="s">
        <v>350</v>
      </c>
      <c r="F200" s="184" t="s">
        <v>351</v>
      </c>
      <c r="G200" s="185" t="s">
        <v>189</v>
      </c>
      <c r="H200" s="186">
        <v>8.4000000000000005E-2</v>
      </c>
      <c r="I200" s="187"/>
      <c r="J200" s="187"/>
      <c r="K200" s="188">
        <f t="shared" si="27"/>
        <v>0</v>
      </c>
      <c r="L200" s="189"/>
      <c r="M200" s="36"/>
      <c r="N200" s="190" t="s">
        <v>1</v>
      </c>
      <c r="O200" s="191" t="s">
        <v>43</v>
      </c>
      <c r="P200" s="192">
        <f t="shared" si="28"/>
        <v>0</v>
      </c>
      <c r="Q200" s="192">
        <f t="shared" si="29"/>
        <v>0</v>
      </c>
      <c r="R200" s="192">
        <f t="shared" si="30"/>
        <v>0</v>
      </c>
      <c r="S200" s="68"/>
      <c r="T200" s="193">
        <f t="shared" si="31"/>
        <v>0</v>
      </c>
      <c r="U200" s="193">
        <v>0</v>
      </c>
      <c r="V200" s="193">
        <f t="shared" si="32"/>
        <v>0</v>
      </c>
      <c r="W200" s="193">
        <v>0</v>
      </c>
      <c r="X200" s="194">
        <f t="shared" si="33"/>
        <v>0</v>
      </c>
      <c r="Y200" s="31"/>
      <c r="Z200" s="31"/>
      <c r="AA200" s="31"/>
      <c r="AB200" s="31"/>
      <c r="AC200" s="31"/>
      <c r="AD200" s="31"/>
      <c r="AE200" s="31"/>
      <c r="AR200" s="195" t="s">
        <v>211</v>
      </c>
      <c r="AT200" s="195" t="s">
        <v>151</v>
      </c>
      <c r="AU200" s="195" t="s">
        <v>86</v>
      </c>
      <c r="AY200" s="14" t="s">
        <v>146</v>
      </c>
      <c r="BE200" s="196">
        <f t="shared" si="34"/>
        <v>0</v>
      </c>
      <c r="BF200" s="196">
        <f t="shared" si="35"/>
        <v>0</v>
      </c>
      <c r="BG200" s="196">
        <f t="shared" si="36"/>
        <v>0</v>
      </c>
      <c r="BH200" s="196">
        <f t="shared" si="37"/>
        <v>0</v>
      </c>
      <c r="BI200" s="196">
        <f t="shared" si="38"/>
        <v>0</v>
      </c>
      <c r="BJ200" s="14" t="s">
        <v>22</v>
      </c>
      <c r="BK200" s="196">
        <f t="shared" si="39"/>
        <v>0</v>
      </c>
      <c r="BL200" s="14" t="s">
        <v>211</v>
      </c>
      <c r="BM200" s="195" t="s">
        <v>352</v>
      </c>
    </row>
    <row r="201" spans="1:65" s="2" customFormat="1" ht="22.15" customHeight="1">
      <c r="A201" s="31"/>
      <c r="B201" s="32"/>
      <c r="C201" s="182" t="s">
        <v>353</v>
      </c>
      <c r="D201" s="182" t="s">
        <v>151</v>
      </c>
      <c r="E201" s="183" t="s">
        <v>354</v>
      </c>
      <c r="F201" s="184" t="s">
        <v>355</v>
      </c>
      <c r="G201" s="185" t="s">
        <v>189</v>
      </c>
      <c r="H201" s="186">
        <v>8.4000000000000005E-2</v>
      </c>
      <c r="I201" s="187"/>
      <c r="J201" s="187"/>
      <c r="K201" s="188">
        <f t="shared" si="27"/>
        <v>0</v>
      </c>
      <c r="L201" s="189"/>
      <c r="M201" s="36"/>
      <c r="N201" s="190" t="s">
        <v>1</v>
      </c>
      <c r="O201" s="191" t="s">
        <v>43</v>
      </c>
      <c r="P201" s="192">
        <f t="shared" si="28"/>
        <v>0</v>
      </c>
      <c r="Q201" s="192">
        <f t="shared" si="29"/>
        <v>0</v>
      </c>
      <c r="R201" s="192">
        <f t="shared" si="30"/>
        <v>0</v>
      </c>
      <c r="S201" s="68"/>
      <c r="T201" s="193">
        <f t="shared" si="31"/>
        <v>0</v>
      </c>
      <c r="U201" s="193">
        <v>0</v>
      </c>
      <c r="V201" s="193">
        <f t="shared" si="32"/>
        <v>0</v>
      </c>
      <c r="W201" s="193">
        <v>0</v>
      </c>
      <c r="X201" s="194">
        <f t="shared" si="33"/>
        <v>0</v>
      </c>
      <c r="Y201" s="31"/>
      <c r="Z201" s="31"/>
      <c r="AA201" s="31"/>
      <c r="AB201" s="31"/>
      <c r="AC201" s="31"/>
      <c r="AD201" s="31"/>
      <c r="AE201" s="31"/>
      <c r="AR201" s="195" t="s">
        <v>211</v>
      </c>
      <c r="AT201" s="195" t="s">
        <v>151</v>
      </c>
      <c r="AU201" s="195" t="s">
        <v>86</v>
      </c>
      <c r="AY201" s="14" t="s">
        <v>146</v>
      </c>
      <c r="BE201" s="196">
        <f t="shared" si="34"/>
        <v>0</v>
      </c>
      <c r="BF201" s="196">
        <f t="shared" si="35"/>
        <v>0</v>
      </c>
      <c r="BG201" s="196">
        <f t="shared" si="36"/>
        <v>0</v>
      </c>
      <c r="BH201" s="196">
        <f t="shared" si="37"/>
        <v>0</v>
      </c>
      <c r="BI201" s="196">
        <f t="shared" si="38"/>
        <v>0</v>
      </c>
      <c r="BJ201" s="14" t="s">
        <v>22</v>
      </c>
      <c r="BK201" s="196">
        <f t="shared" si="39"/>
        <v>0</v>
      </c>
      <c r="BL201" s="14" t="s">
        <v>211</v>
      </c>
      <c r="BM201" s="195" t="s">
        <v>356</v>
      </c>
    </row>
    <row r="202" spans="1:65" s="12" customFormat="1" ht="22.9" customHeight="1">
      <c r="B202" s="165"/>
      <c r="C202" s="166"/>
      <c r="D202" s="167" t="s">
        <v>79</v>
      </c>
      <c r="E202" s="180" t="s">
        <v>357</v>
      </c>
      <c r="F202" s="180" t="s">
        <v>358</v>
      </c>
      <c r="G202" s="166"/>
      <c r="H202" s="166"/>
      <c r="I202" s="169"/>
      <c r="J202" s="169"/>
      <c r="K202" s="181">
        <f>BK202</f>
        <v>0</v>
      </c>
      <c r="L202" s="166"/>
      <c r="M202" s="171"/>
      <c r="N202" s="172"/>
      <c r="O202" s="173"/>
      <c r="P202" s="173"/>
      <c r="Q202" s="174">
        <f>SUM(Q203:Q204)</f>
        <v>0</v>
      </c>
      <c r="R202" s="174">
        <f>SUM(R203:R204)</f>
        <v>0</v>
      </c>
      <c r="S202" s="173"/>
      <c r="T202" s="175">
        <f>SUM(T203:T204)</f>
        <v>0</v>
      </c>
      <c r="U202" s="173"/>
      <c r="V202" s="175">
        <f>SUM(V203:V204)</f>
        <v>7.0299999999999998E-3</v>
      </c>
      <c r="W202" s="173"/>
      <c r="X202" s="176">
        <f>SUM(X203:X204)</f>
        <v>0</v>
      </c>
      <c r="AR202" s="177" t="s">
        <v>86</v>
      </c>
      <c r="AT202" s="178" t="s">
        <v>79</v>
      </c>
      <c r="AU202" s="178" t="s">
        <v>22</v>
      </c>
      <c r="AY202" s="177" t="s">
        <v>146</v>
      </c>
      <c r="BK202" s="179">
        <f>SUM(BK203:BK204)</f>
        <v>0</v>
      </c>
    </row>
    <row r="203" spans="1:65" s="2" customFormat="1" ht="13.9" customHeight="1">
      <c r="A203" s="31"/>
      <c r="B203" s="32"/>
      <c r="C203" s="182" t="s">
        <v>359</v>
      </c>
      <c r="D203" s="182" t="s">
        <v>151</v>
      </c>
      <c r="E203" s="183" t="s">
        <v>360</v>
      </c>
      <c r="F203" s="184" t="s">
        <v>361</v>
      </c>
      <c r="G203" s="185" t="s">
        <v>154</v>
      </c>
      <c r="H203" s="186">
        <v>1</v>
      </c>
      <c r="I203" s="187"/>
      <c r="J203" s="187"/>
      <c r="K203" s="188">
        <f>ROUND(P203*H203,2)</f>
        <v>0</v>
      </c>
      <c r="L203" s="189"/>
      <c r="M203" s="36"/>
      <c r="N203" s="190" t="s">
        <v>1</v>
      </c>
      <c r="O203" s="191" t="s">
        <v>43</v>
      </c>
      <c r="P203" s="192">
        <f>I203+J203</f>
        <v>0</v>
      </c>
      <c r="Q203" s="192">
        <f>ROUND(I203*H203,2)</f>
        <v>0</v>
      </c>
      <c r="R203" s="192">
        <f>ROUND(J203*H203,2)</f>
        <v>0</v>
      </c>
      <c r="S203" s="68"/>
      <c r="T203" s="193">
        <f>S203*H203</f>
        <v>0</v>
      </c>
      <c r="U203" s="193">
        <v>3.0000000000000001E-5</v>
      </c>
      <c r="V203" s="193">
        <f>U203*H203</f>
        <v>3.0000000000000001E-5</v>
      </c>
      <c r="W203" s="193">
        <v>0</v>
      </c>
      <c r="X203" s="194">
        <f>W203*H203</f>
        <v>0</v>
      </c>
      <c r="Y203" s="31"/>
      <c r="Z203" s="31"/>
      <c r="AA203" s="31"/>
      <c r="AB203" s="31"/>
      <c r="AC203" s="31"/>
      <c r="AD203" s="31"/>
      <c r="AE203" s="31"/>
      <c r="AR203" s="195" t="s">
        <v>211</v>
      </c>
      <c r="AT203" s="195" t="s">
        <v>151</v>
      </c>
      <c r="AU203" s="195" t="s">
        <v>86</v>
      </c>
      <c r="AY203" s="14" t="s">
        <v>146</v>
      </c>
      <c r="BE203" s="196">
        <f>IF(O203="základní",K203,0)</f>
        <v>0</v>
      </c>
      <c r="BF203" s="196">
        <f>IF(O203="snížená",K203,0)</f>
        <v>0</v>
      </c>
      <c r="BG203" s="196">
        <f>IF(O203="zákl. přenesená",K203,0)</f>
        <v>0</v>
      </c>
      <c r="BH203" s="196">
        <f>IF(O203="sníž. přenesená",K203,0)</f>
        <v>0</v>
      </c>
      <c r="BI203" s="196">
        <f>IF(O203="nulová",K203,0)</f>
        <v>0</v>
      </c>
      <c r="BJ203" s="14" t="s">
        <v>22</v>
      </c>
      <c r="BK203" s="196">
        <f>ROUND(P203*H203,2)</f>
        <v>0</v>
      </c>
      <c r="BL203" s="14" t="s">
        <v>211</v>
      </c>
      <c r="BM203" s="195" t="s">
        <v>362</v>
      </c>
    </row>
    <row r="204" spans="1:65" s="2" customFormat="1" ht="22.15" customHeight="1">
      <c r="A204" s="31"/>
      <c r="B204" s="32"/>
      <c r="C204" s="197" t="s">
        <v>363</v>
      </c>
      <c r="D204" s="197" t="s">
        <v>364</v>
      </c>
      <c r="E204" s="198" t="s">
        <v>365</v>
      </c>
      <c r="F204" s="199" t="s">
        <v>366</v>
      </c>
      <c r="G204" s="200" t="s">
        <v>154</v>
      </c>
      <c r="H204" s="201">
        <v>1</v>
      </c>
      <c r="I204" s="202"/>
      <c r="J204" s="203"/>
      <c r="K204" s="204">
        <f>ROUND(P204*H204,2)</f>
        <v>0</v>
      </c>
      <c r="L204" s="203"/>
      <c r="M204" s="205"/>
      <c r="N204" s="206" t="s">
        <v>1</v>
      </c>
      <c r="O204" s="191" t="s">
        <v>43</v>
      </c>
      <c r="P204" s="192">
        <f>I204+J204</f>
        <v>0</v>
      </c>
      <c r="Q204" s="192">
        <f>ROUND(I204*H204,2)</f>
        <v>0</v>
      </c>
      <c r="R204" s="192">
        <f>ROUND(J204*H204,2)</f>
        <v>0</v>
      </c>
      <c r="S204" s="68"/>
      <c r="T204" s="193">
        <f>S204*H204</f>
        <v>0</v>
      </c>
      <c r="U204" s="193">
        <v>7.0000000000000001E-3</v>
      </c>
      <c r="V204" s="193">
        <f>U204*H204</f>
        <v>7.0000000000000001E-3</v>
      </c>
      <c r="W204" s="193">
        <v>0</v>
      </c>
      <c r="X204" s="194">
        <f>W204*H204</f>
        <v>0</v>
      </c>
      <c r="Y204" s="31"/>
      <c r="Z204" s="31"/>
      <c r="AA204" s="31"/>
      <c r="AB204" s="31"/>
      <c r="AC204" s="31"/>
      <c r="AD204" s="31"/>
      <c r="AE204" s="31"/>
      <c r="AR204" s="195" t="s">
        <v>287</v>
      </c>
      <c r="AT204" s="195" t="s">
        <v>364</v>
      </c>
      <c r="AU204" s="195" t="s">
        <v>86</v>
      </c>
      <c r="AY204" s="14" t="s">
        <v>146</v>
      </c>
      <c r="BE204" s="196">
        <f>IF(O204="základní",K204,0)</f>
        <v>0</v>
      </c>
      <c r="BF204" s="196">
        <f>IF(O204="snížená",K204,0)</f>
        <v>0</v>
      </c>
      <c r="BG204" s="196">
        <f>IF(O204="zákl. přenesená",K204,0)</f>
        <v>0</v>
      </c>
      <c r="BH204" s="196">
        <f>IF(O204="sníž. přenesená",K204,0)</f>
        <v>0</v>
      </c>
      <c r="BI204" s="196">
        <f>IF(O204="nulová",K204,0)</f>
        <v>0</v>
      </c>
      <c r="BJ204" s="14" t="s">
        <v>22</v>
      </c>
      <c r="BK204" s="196">
        <f>ROUND(P204*H204,2)</f>
        <v>0</v>
      </c>
      <c r="BL204" s="14" t="s">
        <v>211</v>
      </c>
      <c r="BM204" s="195" t="s">
        <v>367</v>
      </c>
    </row>
    <row r="205" spans="1:65" s="12" customFormat="1" ht="22.9" customHeight="1">
      <c r="B205" s="165"/>
      <c r="C205" s="166"/>
      <c r="D205" s="167" t="s">
        <v>79</v>
      </c>
      <c r="E205" s="180" t="s">
        <v>368</v>
      </c>
      <c r="F205" s="180" t="s">
        <v>369</v>
      </c>
      <c r="G205" s="166"/>
      <c r="H205" s="166"/>
      <c r="I205" s="169"/>
      <c r="J205" s="169"/>
      <c r="K205" s="181">
        <f>BK205</f>
        <v>0</v>
      </c>
      <c r="L205" s="166"/>
      <c r="M205" s="171"/>
      <c r="N205" s="172"/>
      <c r="O205" s="173"/>
      <c r="P205" s="173"/>
      <c r="Q205" s="174">
        <f>SUM(Q206:Q208)</f>
        <v>0</v>
      </c>
      <c r="R205" s="174">
        <f>SUM(R206:R208)</f>
        <v>0</v>
      </c>
      <c r="S205" s="173"/>
      <c r="T205" s="175">
        <f>SUM(T206:T208)</f>
        <v>0</v>
      </c>
      <c r="U205" s="173"/>
      <c r="V205" s="175">
        <f>SUM(V206:V208)</f>
        <v>5.5999999999999995E-4</v>
      </c>
      <c r="W205" s="173"/>
      <c r="X205" s="176">
        <f>SUM(X206:X208)</f>
        <v>0</v>
      </c>
      <c r="AR205" s="177" t="s">
        <v>86</v>
      </c>
      <c r="AT205" s="178" t="s">
        <v>79</v>
      </c>
      <c r="AU205" s="178" t="s">
        <v>22</v>
      </c>
      <c r="AY205" s="177" t="s">
        <v>146</v>
      </c>
      <c r="BK205" s="179">
        <f>SUM(BK206:BK208)</f>
        <v>0</v>
      </c>
    </row>
    <row r="206" spans="1:65" s="2" customFormat="1" ht="13.9" customHeight="1">
      <c r="A206" s="31"/>
      <c r="B206" s="32"/>
      <c r="C206" s="182" t="s">
        <v>370</v>
      </c>
      <c r="D206" s="182" t="s">
        <v>151</v>
      </c>
      <c r="E206" s="183" t="s">
        <v>371</v>
      </c>
      <c r="F206" s="184" t="s">
        <v>372</v>
      </c>
      <c r="G206" s="185" t="s">
        <v>154</v>
      </c>
      <c r="H206" s="186">
        <v>2</v>
      </c>
      <c r="I206" s="187"/>
      <c r="J206" s="187"/>
      <c r="K206" s="188">
        <f>ROUND(P206*H206,2)</f>
        <v>0</v>
      </c>
      <c r="L206" s="189"/>
      <c r="M206" s="36"/>
      <c r="N206" s="190" t="s">
        <v>1</v>
      </c>
      <c r="O206" s="191" t="s">
        <v>43</v>
      </c>
      <c r="P206" s="192">
        <f>I206+J206</f>
        <v>0</v>
      </c>
      <c r="Q206" s="192">
        <f>ROUND(I206*H206,2)</f>
        <v>0</v>
      </c>
      <c r="R206" s="192">
        <f>ROUND(J206*H206,2)</f>
        <v>0</v>
      </c>
      <c r="S206" s="68"/>
      <c r="T206" s="193">
        <f>S206*H206</f>
        <v>0</v>
      </c>
      <c r="U206" s="193">
        <v>2.7999999999999998E-4</v>
      </c>
      <c r="V206" s="193">
        <f>U206*H206</f>
        <v>5.5999999999999995E-4</v>
      </c>
      <c r="W206" s="193">
        <v>0</v>
      </c>
      <c r="X206" s="194">
        <f>W206*H206</f>
        <v>0</v>
      </c>
      <c r="Y206" s="31"/>
      <c r="Z206" s="31"/>
      <c r="AA206" s="31"/>
      <c r="AB206" s="31"/>
      <c r="AC206" s="31"/>
      <c r="AD206" s="31"/>
      <c r="AE206" s="31"/>
      <c r="AR206" s="195" t="s">
        <v>211</v>
      </c>
      <c r="AT206" s="195" t="s">
        <v>151</v>
      </c>
      <c r="AU206" s="195" t="s">
        <v>86</v>
      </c>
      <c r="AY206" s="14" t="s">
        <v>146</v>
      </c>
      <c r="BE206" s="196">
        <f>IF(O206="základní",K206,0)</f>
        <v>0</v>
      </c>
      <c r="BF206" s="196">
        <f>IF(O206="snížená",K206,0)</f>
        <v>0</v>
      </c>
      <c r="BG206" s="196">
        <f>IF(O206="zákl. přenesená",K206,0)</f>
        <v>0</v>
      </c>
      <c r="BH206" s="196">
        <f>IF(O206="sníž. přenesená",K206,0)</f>
        <v>0</v>
      </c>
      <c r="BI206" s="196">
        <f>IF(O206="nulová",K206,0)</f>
        <v>0</v>
      </c>
      <c r="BJ206" s="14" t="s">
        <v>22</v>
      </c>
      <c r="BK206" s="196">
        <f>ROUND(P206*H206,2)</f>
        <v>0</v>
      </c>
      <c r="BL206" s="14" t="s">
        <v>211</v>
      </c>
      <c r="BM206" s="195" t="s">
        <v>373</v>
      </c>
    </row>
    <row r="207" spans="1:65" s="2" customFormat="1" ht="22.15" customHeight="1">
      <c r="A207" s="31"/>
      <c r="B207" s="32"/>
      <c r="C207" s="182" t="s">
        <v>374</v>
      </c>
      <c r="D207" s="182" t="s">
        <v>151</v>
      </c>
      <c r="E207" s="183" t="s">
        <v>375</v>
      </c>
      <c r="F207" s="184" t="s">
        <v>376</v>
      </c>
      <c r="G207" s="185" t="s">
        <v>189</v>
      </c>
      <c r="H207" s="186">
        <v>1E-3</v>
      </c>
      <c r="I207" s="187"/>
      <c r="J207" s="187"/>
      <c r="K207" s="188">
        <f>ROUND(P207*H207,2)</f>
        <v>0</v>
      </c>
      <c r="L207" s="189"/>
      <c r="M207" s="36"/>
      <c r="N207" s="190" t="s">
        <v>1</v>
      </c>
      <c r="O207" s="191" t="s">
        <v>43</v>
      </c>
      <c r="P207" s="192">
        <f>I207+J207</f>
        <v>0</v>
      </c>
      <c r="Q207" s="192">
        <f>ROUND(I207*H207,2)</f>
        <v>0</v>
      </c>
      <c r="R207" s="192">
        <f>ROUND(J207*H207,2)</f>
        <v>0</v>
      </c>
      <c r="S207" s="68"/>
      <c r="T207" s="193">
        <f>S207*H207</f>
        <v>0</v>
      </c>
      <c r="U207" s="193">
        <v>0</v>
      </c>
      <c r="V207" s="193">
        <f>U207*H207</f>
        <v>0</v>
      </c>
      <c r="W207" s="193">
        <v>0</v>
      </c>
      <c r="X207" s="194">
        <f>W207*H207</f>
        <v>0</v>
      </c>
      <c r="Y207" s="31"/>
      <c r="Z207" s="31"/>
      <c r="AA207" s="31"/>
      <c r="AB207" s="31"/>
      <c r="AC207" s="31"/>
      <c r="AD207" s="31"/>
      <c r="AE207" s="31"/>
      <c r="AR207" s="195" t="s">
        <v>211</v>
      </c>
      <c r="AT207" s="195" t="s">
        <v>151</v>
      </c>
      <c r="AU207" s="195" t="s">
        <v>86</v>
      </c>
      <c r="AY207" s="14" t="s">
        <v>146</v>
      </c>
      <c r="BE207" s="196">
        <f>IF(O207="základní",K207,0)</f>
        <v>0</v>
      </c>
      <c r="BF207" s="196">
        <f>IF(O207="snížená",K207,0)</f>
        <v>0</v>
      </c>
      <c r="BG207" s="196">
        <f>IF(O207="zákl. přenesená",K207,0)</f>
        <v>0</v>
      </c>
      <c r="BH207" s="196">
        <f>IF(O207="sníž. přenesená",K207,0)</f>
        <v>0</v>
      </c>
      <c r="BI207" s="196">
        <f>IF(O207="nulová",K207,0)</f>
        <v>0</v>
      </c>
      <c r="BJ207" s="14" t="s">
        <v>22</v>
      </c>
      <c r="BK207" s="196">
        <f>ROUND(P207*H207,2)</f>
        <v>0</v>
      </c>
      <c r="BL207" s="14" t="s">
        <v>211</v>
      </c>
      <c r="BM207" s="195" t="s">
        <v>377</v>
      </c>
    </row>
    <row r="208" spans="1:65" s="2" customFormat="1" ht="22.15" customHeight="1">
      <c r="A208" s="31"/>
      <c r="B208" s="32"/>
      <c r="C208" s="182" t="s">
        <v>378</v>
      </c>
      <c r="D208" s="182" t="s">
        <v>151</v>
      </c>
      <c r="E208" s="183" t="s">
        <v>379</v>
      </c>
      <c r="F208" s="184" t="s">
        <v>380</v>
      </c>
      <c r="G208" s="185" t="s">
        <v>189</v>
      </c>
      <c r="H208" s="186">
        <v>1E-3</v>
      </c>
      <c r="I208" s="187"/>
      <c r="J208" s="187"/>
      <c r="K208" s="188">
        <f>ROUND(P208*H208,2)</f>
        <v>0</v>
      </c>
      <c r="L208" s="189"/>
      <c r="M208" s="36"/>
      <c r="N208" s="190" t="s">
        <v>1</v>
      </c>
      <c r="O208" s="191" t="s">
        <v>43</v>
      </c>
      <c r="P208" s="192">
        <f>I208+J208</f>
        <v>0</v>
      </c>
      <c r="Q208" s="192">
        <f>ROUND(I208*H208,2)</f>
        <v>0</v>
      </c>
      <c r="R208" s="192">
        <f>ROUND(J208*H208,2)</f>
        <v>0</v>
      </c>
      <c r="S208" s="68"/>
      <c r="T208" s="193">
        <f>S208*H208</f>
        <v>0</v>
      </c>
      <c r="U208" s="193">
        <v>0</v>
      </c>
      <c r="V208" s="193">
        <f>U208*H208</f>
        <v>0</v>
      </c>
      <c r="W208" s="193">
        <v>0</v>
      </c>
      <c r="X208" s="194">
        <f>W208*H208</f>
        <v>0</v>
      </c>
      <c r="Y208" s="31"/>
      <c r="Z208" s="31"/>
      <c r="AA208" s="31"/>
      <c r="AB208" s="31"/>
      <c r="AC208" s="31"/>
      <c r="AD208" s="31"/>
      <c r="AE208" s="31"/>
      <c r="AR208" s="195" t="s">
        <v>211</v>
      </c>
      <c r="AT208" s="195" t="s">
        <v>151</v>
      </c>
      <c r="AU208" s="195" t="s">
        <v>86</v>
      </c>
      <c r="AY208" s="14" t="s">
        <v>146</v>
      </c>
      <c r="BE208" s="196">
        <f>IF(O208="základní",K208,0)</f>
        <v>0</v>
      </c>
      <c r="BF208" s="196">
        <f>IF(O208="snížená",K208,0)</f>
        <v>0</v>
      </c>
      <c r="BG208" s="196">
        <f>IF(O208="zákl. přenesená",K208,0)</f>
        <v>0</v>
      </c>
      <c r="BH208" s="196">
        <f>IF(O208="sníž. přenesená",K208,0)</f>
        <v>0</v>
      </c>
      <c r="BI208" s="196">
        <f>IF(O208="nulová",K208,0)</f>
        <v>0</v>
      </c>
      <c r="BJ208" s="14" t="s">
        <v>22</v>
      </c>
      <c r="BK208" s="196">
        <f>ROUND(P208*H208,2)</f>
        <v>0</v>
      </c>
      <c r="BL208" s="14" t="s">
        <v>211</v>
      </c>
      <c r="BM208" s="195" t="s">
        <v>381</v>
      </c>
    </row>
    <row r="209" spans="1:65" s="12" customFormat="1" ht="22.9" customHeight="1">
      <c r="B209" s="165"/>
      <c r="C209" s="166"/>
      <c r="D209" s="167" t="s">
        <v>79</v>
      </c>
      <c r="E209" s="180" t="s">
        <v>382</v>
      </c>
      <c r="F209" s="180" t="s">
        <v>383</v>
      </c>
      <c r="G209" s="166"/>
      <c r="H209" s="166"/>
      <c r="I209" s="169"/>
      <c r="J209" s="169"/>
      <c r="K209" s="181">
        <f>BK209</f>
        <v>0</v>
      </c>
      <c r="L209" s="166"/>
      <c r="M209" s="171"/>
      <c r="N209" s="172"/>
      <c r="O209" s="173"/>
      <c r="P209" s="173"/>
      <c r="Q209" s="174">
        <f>SUM(Q210:Q223)</f>
        <v>0</v>
      </c>
      <c r="R209" s="174">
        <f>SUM(R210:R223)</f>
        <v>0</v>
      </c>
      <c r="S209" s="173"/>
      <c r="T209" s="175">
        <f>SUM(T210:T223)</f>
        <v>0</v>
      </c>
      <c r="U209" s="173"/>
      <c r="V209" s="175">
        <f>SUM(V210:V223)</f>
        <v>1.0927</v>
      </c>
      <c r="W209" s="173"/>
      <c r="X209" s="176">
        <f>SUM(X210:X223)</f>
        <v>0.82450000000000001</v>
      </c>
      <c r="AR209" s="177" t="s">
        <v>86</v>
      </c>
      <c r="AT209" s="178" t="s">
        <v>79</v>
      </c>
      <c r="AU209" s="178" t="s">
        <v>22</v>
      </c>
      <c r="AY209" s="177" t="s">
        <v>146</v>
      </c>
      <c r="BK209" s="179">
        <f>SUM(BK210:BK223)</f>
        <v>0</v>
      </c>
    </row>
    <row r="210" spans="1:65" s="2" customFormat="1" ht="22.15" customHeight="1">
      <c r="A210" s="31"/>
      <c r="B210" s="32"/>
      <c r="C210" s="182" t="s">
        <v>384</v>
      </c>
      <c r="D210" s="182" t="s">
        <v>151</v>
      </c>
      <c r="E210" s="183" t="s">
        <v>385</v>
      </c>
      <c r="F210" s="184" t="s">
        <v>386</v>
      </c>
      <c r="G210" s="185" t="s">
        <v>154</v>
      </c>
      <c r="H210" s="186">
        <v>2</v>
      </c>
      <c r="I210" s="187"/>
      <c r="J210" s="187"/>
      <c r="K210" s="188">
        <f t="shared" ref="K210:K223" si="40">ROUND(P210*H210,2)</f>
        <v>0</v>
      </c>
      <c r="L210" s="189"/>
      <c r="M210" s="36"/>
      <c r="N210" s="190" t="s">
        <v>1</v>
      </c>
      <c r="O210" s="191" t="s">
        <v>43</v>
      </c>
      <c r="P210" s="192">
        <f t="shared" ref="P210:P223" si="41">I210+J210</f>
        <v>0</v>
      </c>
      <c r="Q210" s="192">
        <f t="shared" ref="Q210:Q223" si="42">ROUND(I210*H210,2)</f>
        <v>0</v>
      </c>
      <c r="R210" s="192">
        <f t="shared" ref="R210:R223" si="43">ROUND(J210*H210,2)</f>
        <v>0</v>
      </c>
      <c r="S210" s="68"/>
      <c r="T210" s="193">
        <f t="shared" ref="T210:T223" si="44">S210*H210</f>
        <v>0</v>
      </c>
      <c r="U210" s="193">
        <v>1.7000000000000001E-4</v>
      </c>
      <c r="V210" s="193">
        <f t="shared" ref="V210:V223" si="45">U210*H210</f>
        <v>3.4000000000000002E-4</v>
      </c>
      <c r="W210" s="193">
        <v>0.41225000000000001</v>
      </c>
      <c r="X210" s="194">
        <f t="shared" ref="X210:X223" si="46">W210*H210</f>
        <v>0.82450000000000001</v>
      </c>
      <c r="Y210" s="31"/>
      <c r="Z210" s="31"/>
      <c r="AA210" s="31"/>
      <c r="AB210" s="31"/>
      <c r="AC210" s="31"/>
      <c r="AD210" s="31"/>
      <c r="AE210" s="31"/>
      <c r="AR210" s="195" t="s">
        <v>211</v>
      </c>
      <c r="AT210" s="195" t="s">
        <v>151</v>
      </c>
      <c r="AU210" s="195" t="s">
        <v>86</v>
      </c>
      <c r="AY210" s="14" t="s">
        <v>146</v>
      </c>
      <c r="BE210" s="196">
        <f t="shared" ref="BE210:BE223" si="47">IF(O210="základní",K210,0)</f>
        <v>0</v>
      </c>
      <c r="BF210" s="196">
        <f t="shared" ref="BF210:BF223" si="48">IF(O210="snížená",K210,0)</f>
        <v>0</v>
      </c>
      <c r="BG210" s="196">
        <f t="shared" ref="BG210:BG223" si="49">IF(O210="zákl. přenesená",K210,0)</f>
        <v>0</v>
      </c>
      <c r="BH210" s="196">
        <f t="shared" ref="BH210:BH223" si="50">IF(O210="sníž. přenesená",K210,0)</f>
        <v>0</v>
      </c>
      <c r="BI210" s="196">
        <f t="shared" ref="BI210:BI223" si="51">IF(O210="nulová",K210,0)</f>
        <v>0</v>
      </c>
      <c r="BJ210" s="14" t="s">
        <v>22</v>
      </c>
      <c r="BK210" s="196">
        <f t="shared" ref="BK210:BK223" si="52">ROUND(P210*H210,2)</f>
        <v>0</v>
      </c>
      <c r="BL210" s="14" t="s">
        <v>211</v>
      </c>
      <c r="BM210" s="195" t="s">
        <v>387</v>
      </c>
    </row>
    <row r="211" spans="1:65" s="2" customFormat="1" ht="22.15" customHeight="1">
      <c r="A211" s="31"/>
      <c r="B211" s="32"/>
      <c r="C211" s="182" t="s">
        <v>388</v>
      </c>
      <c r="D211" s="182" t="s">
        <v>151</v>
      </c>
      <c r="E211" s="183" t="s">
        <v>389</v>
      </c>
      <c r="F211" s="184" t="s">
        <v>390</v>
      </c>
      <c r="G211" s="185" t="s">
        <v>154</v>
      </c>
      <c r="H211" s="186">
        <v>2</v>
      </c>
      <c r="I211" s="187"/>
      <c r="J211" s="187"/>
      <c r="K211" s="188">
        <f t="shared" si="40"/>
        <v>0</v>
      </c>
      <c r="L211" s="189"/>
      <c r="M211" s="36"/>
      <c r="N211" s="190" t="s">
        <v>1</v>
      </c>
      <c r="O211" s="191" t="s">
        <v>43</v>
      </c>
      <c r="P211" s="192">
        <f t="shared" si="41"/>
        <v>0</v>
      </c>
      <c r="Q211" s="192">
        <f t="shared" si="42"/>
        <v>0</v>
      </c>
      <c r="R211" s="192">
        <f t="shared" si="43"/>
        <v>0</v>
      </c>
      <c r="S211" s="68"/>
      <c r="T211" s="193">
        <f t="shared" si="44"/>
        <v>0</v>
      </c>
      <c r="U211" s="193">
        <v>2.6099999999999999E-3</v>
      </c>
      <c r="V211" s="193">
        <f t="shared" si="45"/>
        <v>5.2199999999999998E-3</v>
      </c>
      <c r="W211" s="193">
        <v>0</v>
      </c>
      <c r="X211" s="194">
        <f t="shared" si="46"/>
        <v>0</v>
      </c>
      <c r="Y211" s="31"/>
      <c r="Z211" s="31"/>
      <c r="AA211" s="31"/>
      <c r="AB211" s="31"/>
      <c r="AC211" s="31"/>
      <c r="AD211" s="31"/>
      <c r="AE211" s="31"/>
      <c r="AR211" s="195" t="s">
        <v>211</v>
      </c>
      <c r="AT211" s="195" t="s">
        <v>151</v>
      </c>
      <c r="AU211" s="195" t="s">
        <v>86</v>
      </c>
      <c r="AY211" s="14" t="s">
        <v>146</v>
      </c>
      <c r="BE211" s="196">
        <f t="shared" si="47"/>
        <v>0</v>
      </c>
      <c r="BF211" s="196">
        <f t="shared" si="48"/>
        <v>0</v>
      </c>
      <c r="BG211" s="196">
        <f t="shared" si="49"/>
        <v>0</v>
      </c>
      <c r="BH211" s="196">
        <f t="shared" si="50"/>
        <v>0</v>
      </c>
      <c r="BI211" s="196">
        <f t="shared" si="51"/>
        <v>0</v>
      </c>
      <c r="BJ211" s="14" t="s">
        <v>22</v>
      </c>
      <c r="BK211" s="196">
        <f t="shared" si="52"/>
        <v>0</v>
      </c>
      <c r="BL211" s="14" t="s">
        <v>211</v>
      </c>
      <c r="BM211" s="195" t="s">
        <v>391</v>
      </c>
    </row>
    <row r="212" spans="1:65" s="2" customFormat="1" ht="13.9" customHeight="1">
      <c r="A212" s="31"/>
      <c r="B212" s="32"/>
      <c r="C212" s="197" t="s">
        <v>392</v>
      </c>
      <c r="D212" s="197" t="s">
        <v>364</v>
      </c>
      <c r="E212" s="198" t="s">
        <v>393</v>
      </c>
      <c r="F212" s="199" t="s">
        <v>394</v>
      </c>
      <c r="G212" s="200" t="s">
        <v>154</v>
      </c>
      <c r="H212" s="201">
        <v>2</v>
      </c>
      <c r="I212" s="202"/>
      <c r="J212" s="203"/>
      <c r="K212" s="204">
        <f t="shared" si="40"/>
        <v>0</v>
      </c>
      <c r="L212" s="203"/>
      <c r="M212" s="205"/>
      <c r="N212" s="206" t="s">
        <v>1</v>
      </c>
      <c r="O212" s="191" t="s">
        <v>43</v>
      </c>
      <c r="P212" s="192">
        <f t="shared" si="41"/>
        <v>0</v>
      </c>
      <c r="Q212" s="192">
        <f t="shared" si="42"/>
        <v>0</v>
      </c>
      <c r="R212" s="192">
        <f t="shared" si="43"/>
        <v>0</v>
      </c>
      <c r="S212" s="68"/>
      <c r="T212" s="193">
        <f t="shared" si="44"/>
        <v>0</v>
      </c>
      <c r="U212" s="193">
        <v>0.04</v>
      </c>
      <c r="V212" s="193">
        <f t="shared" si="45"/>
        <v>0.08</v>
      </c>
      <c r="W212" s="193">
        <v>0</v>
      </c>
      <c r="X212" s="194">
        <f t="shared" si="46"/>
        <v>0</v>
      </c>
      <c r="Y212" s="31"/>
      <c r="Z212" s="31"/>
      <c r="AA212" s="31"/>
      <c r="AB212" s="31"/>
      <c r="AC212" s="31"/>
      <c r="AD212" s="31"/>
      <c r="AE212" s="31"/>
      <c r="AR212" s="195" t="s">
        <v>287</v>
      </c>
      <c r="AT212" s="195" t="s">
        <v>364</v>
      </c>
      <c r="AU212" s="195" t="s">
        <v>86</v>
      </c>
      <c r="AY212" s="14" t="s">
        <v>146</v>
      </c>
      <c r="BE212" s="196">
        <f t="shared" si="47"/>
        <v>0</v>
      </c>
      <c r="BF212" s="196">
        <f t="shared" si="48"/>
        <v>0</v>
      </c>
      <c r="BG212" s="196">
        <f t="shared" si="49"/>
        <v>0</v>
      </c>
      <c r="BH212" s="196">
        <f t="shared" si="50"/>
        <v>0</v>
      </c>
      <c r="BI212" s="196">
        <f t="shared" si="51"/>
        <v>0</v>
      </c>
      <c r="BJ212" s="14" t="s">
        <v>22</v>
      </c>
      <c r="BK212" s="196">
        <f t="shared" si="52"/>
        <v>0</v>
      </c>
      <c r="BL212" s="14" t="s">
        <v>211</v>
      </c>
      <c r="BM212" s="195" t="s">
        <v>395</v>
      </c>
    </row>
    <row r="213" spans="1:65" s="2" customFormat="1" ht="13.9" customHeight="1">
      <c r="A213" s="31"/>
      <c r="B213" s="32"/>
      <c r="C213" s="197" t="s">
        <v>396</v>
      </c>
      <c r="D213" s="197" t="s">
        <v>364</v>
      </c>
      <c r="E213" s="198" t="s">
        <v>397</v>
      </c>
      <c r="F213" s="199" t="s">
        <v>398</v>
      </c>
      <c r="G213" s="200" t="s">
        <v>154</v>
      </c>
      <c r="H213" s="201">
        <v>2</v>
      </c>
      <c r="I213" s="202"/>
      <c r="J213" s="203"/>
      <c r="K213" s="204">
        <f t="shared" si="40"/>
        <v>0</v>
      </c>
      <c r="L213" s="203"/>
      <c r="M213" s="205"/>
      <c r="N213" s="206" t="s">
        <v>1</v>
      </c>
      <c r="O213" s="191" t="s">
        <v>43</v>
      </c>
      <c r="P213" s="192">
        <f t="shared" si="41"/>
        <v>0</v>
      </c>
      <c r="Q213" s="192">
        <f t="shared" si="42"/>
        <v>0</v>
      </c>
      <c r="R213" s="192">
        <f t="shared" si="43"/>
        <v>0</v>
      </c>
      <c r="S213" s="68"/>
      <c r="T213" s="193">
        <f t="shared" si="44"/>
        <v>0</v>
      </c>
      <c r="U213" s="193">
        <v>0.14099999999999999</v>
      </c>
      <c r="V213" s="193">
        <f t="shared" si="45"/>
        <v>0.28199999999999997</v>
      </c>
      <c r="W213" s="193">
        <v>0</v>
      </c>
      <c r="X213" s="194">
        <f t="shared" si="46"/>
        <v>0</v>
      </c>
      <c r="Y213" s="31"/>
      <c r="Z213" s="31"/>
      <c r="AA213" s="31"/>
      <c r="AB213" s="31"/>
      <c r="AC213" s="31"/>
      <c r="AD213" s="31"/>
      <c r="AE213" s="31"/>
      <c r="AR213" s="195" t="s">
        <v>287</v>
      </c>
      <c r="AT213" s="195" t="s">
        <v>364</v>
      </c>
      <c r="AU213" s="195" t="s">
        <v>86</v>
      </c>
      <c r="AY213" s="14" t="s">
        <v>146</v>
      </c>
      <c r="BE213" s="196">
        <f t="shared" si="47"/>
        <v>0</v>
      </c>
      <c r="BF213" s="196">
        <f t="shared" si="48"/>
        <v>0</v>
      </c>
      <c r="BG213" s="196">
        <f t="shared" si="49"/>
        <v>0</v>
      </c>
      <c r="BH213" s="196">
        <f t="shared" si="50"/>
        <v>0</v>
      </c>
      <c r="BI213" s="196">
        <f t="shared" si="51"/>
        <v>0</v>
      </c>
      <c r="BJ213" s="14" t="s">
        <v>22</v>
      </c>
      <c r="BK213" s="196">
        <f t="shared" si="52"/>
        <v>0</v>
      </c>
      <c r="BL213" s="14" t="s">
        <v>211</v>
      </c>
      <c r="BM213" s="195" t="s">
        <v>399</v>
      </c>
    </row>
    <row r="214" spans="1:65" s="2" customFormat="1" ht="13.9" customHeight="1">
      <c r="A214" s="31"/>
      <c r="B214" s="32"/>
      <c r="C214" s="197" t="s">
        <v>400</v>
      </c>
      <c r="D214" s="197" t="s">
        <v>364</v>
      </c>
      <c r="E214" s="198" t="s">
        <v>401</v>
      </c>
      <c r="F214" s="199" t="s">
        <v>402</v>
      </c>
      <c r="G214" s="200" t="s">
        <v>154</v>
      </c>
      <c r="H214" s="201">
        <v>2</v>
      </c>
      <c r="I214" s="202"/>
      <c r="J214" s="203"/>
      <c r="K214" s="204">
        <f t="shared" si="40"/>
        <v>0</v>
      </c>
      <c r="L214" s="203"/>
      <c r="M214" s="205"/>
      <c r="N214" s="206" t="s">
        <v>1</v>
      </c>
      <c r="O214" s="191" t="s">
        <v>43</v>
      </c>
      <c r="P214" s="192">
        <f t="shared" si="41"/>
        <v>0</v>
      </c>
      <c r="Q214" s="192">
        <f t="shared" si="42"/>
        <v>0</v>
      </c>
      <c r="R214" s="192">
        <f t="shared" si="43"/>
        <v>0</v>
      </c>
      <c r="S214" s="68"/>
      <c r="T214" s="193">
        <f t="shared" si="44"/>
        <v>0</v>
      </c>
      <c r="U214" s="193">
        <v>0.14099999999999999</v>
      </c>
      <c r="V214" s="193">
        <f t="shared" si="45"/>
        <v>0.28199999999999997</v>
      </c>
      <c r="W214" s="193">
        <v>0</v>
      </c>
      <c r="X214" s="194">
        <f t="shared" si="46"/>
        <v>0</v>
      </c>
      <c r="Y214" s="31"/>
      <c r="Z214" s="31"/>
      <c r="AA214" s="31"/>
      <c r="AB214" s="31"/>
      <c r="AC214" s="31"/>
      <c r="AD214" s="31"/>
      <c r="AE214" s="31"/>
      <c r="AR214" s="195" t="s">
        <v>287</v>
      </c>
      <c r="AT214" s="195" t="s">
        <v>364</v>
      </c>
      <c r="AU214" s="195" t="s">
        <v>86</v>
      </c>
      <c r="AY214" s="14" t="s">
        <v>146</v>
      </c>
      <c r="BE214" s="196">
        <f t="shared" si="47"/>
        <v>0</v>
      </c>
      <c r="BF214" s="196">
        <f t="shared" si="48"/>
        <v>0</v>
      </c>
      <c r="BG214" s="196">
        <f t="shared" si="49"/>
        <v>0</v>
      </c>
      <c r="BH214" s="196">
        <f t="shared" si="50"/>
        <v>0</v>
      </c>
      <c r="BI214" s="196">
        <f t="shared" si="51"/>
        <v>0</v>
      </c>
      <c r="BJ214" s="14" t="s">
        <v>22</v>
      </c>
      <c r="BK214" s="196">
        <f t="shared" si="52"/>
        <v>0</v>
      </c>
      <c r="BL214" s="14" t="s">
        <v>211</v>
      </c>
      <c r="BM214" s="195" t="s">
        <v>403</v>
      </c>
    </row>
    <row r="215" spans="1:65" s="2" customFormat="1" ht="13.9" customHeight="1">
      <c r="A215" s="31"/>
      <c r="B215" s="32"/>
      <c r="C215" s="197" t="s">
        <v>404</v>
      </c>
      <c r="D215" s="197" t="s">
        <v>364</v>
      </c>
      <c r="E215" s="198" t="s">
        <v>405</v>
      </c>
      <c r="F215" s="199" t="s">
        <v>406</v>
      </c>
      <c r="G215" s="200" t="s">
        <v>154</v>
      </c>
      <c r="H215" s="201">
        <v>1</v>
      </c>
      <c r="I215" s="202"/>
      <c r="J215" s="203"/>
      <c r="K215" s="204">
        <f t="shared" si="40"/>
        <v>0</v>
      </c>
      <c r="L215" s="203"/>
      <c r="M215" s="205"/>
      <c r="N215" s="206" t="s">
        <v>1</v>
      </c>
      <c r="O215" s="191" t="s">
        <v>43</v>
      </c>
      <c r="P215" s="192">
        <f t="shared" si="41"/>
        <v>0</v>
      </c>
      <c r="Q215" s="192">
        <f t="shared" si="42"/>
        <v>0</v>
      </c>
      <c r="R215" s="192">
        <f t="shared" si="43"/>
        <v>0</v>
      </c>
      <c r="S215" s="68"/>
      <c r="T215" s="193">
        <f t="shared" si="44"/>
        <v>0</v>
      </c>
      <c r="U215" s="193">
        <v>0.14099999999999999</v>
      </c>
      <c r="V215" s="193">
        <f t="shared" si="45"/>
        <v>0.14099999999999999</v>
      </c>
      <c r="W215" s="193">
        <v>0</v>
      </c>
      <c r="X215" s="194">
        <f t="shared" si="46"/>
        <v>0</v>
      </c>
      <c r="Y215" s="31"/>
      <c r="Z215" s="31"/>
      <c r="AA215" s="31"/>
      <c r="AB215" s="31"/>
      <c r="AC215" s="31"/>
      <c r="AD215" s="31"/>
      <c r="AE215" s="31"/>
      <c r="AR215" s="195" t="s">
        <v>287</v>
      </c>
      <c r="AT215" s="195" t="s">
        <v>364</v>
      </c>
      <c r="AU215" s="195" t="s">
        <v>86</v>
      </c>
      <c r="AY215" s="14" t="s">
        <v>146</v>
      </c>
      <c r="BE215" s="196">
        <f t="shared" si="47"/>
        <v>0</v>
      </c>
      <c r="BF215" s="196">
        <f t="shared" si="48"/>
        <v>0</v>
      </c>
      <c r="BG215" s="196">
        <f t="shared" si="49"/>
        <v>0</v>
      </c>
      <c r="BH215" s="196">
        <f t="shared" si="50"/>
        <v>0</v>
      </c>
      <c r="BI215" s="196">
        <f t="shared" si="51"/>
        <v>0</v>
      </c>
      <c r="BJ215" s="14" t="s">
        <v>22</v>
      </c>
      <c r="BK215" s="196">
        <f t="shared" si="52"/>
        <v>0</v>
      </c>
      <c r="BL215" s="14" t="s">
        <v>211</v>
      </c>
      <c r="BM215" s="195" t="s">
        <v>407</v>
      </c>
    </row>
    <row r="216" spans="1:65" s="2" customFormat="1" ht="13.9" customHeight="1">
      <c r="A216" s="31"/>
      <c r="B216" s="32"/>
      <c r="C216" s="197" t="s">
        <v>408</v>
      </c>
      <c r="D216" s="197" t="s">
        <v>364</v>
      </c>
      <c r="E216" s="198" t="s">
        <v>409</v>
      </c>
      <c r="F216" s="199" t="s">
        <v>410</v>
      </c>
      <c r="G216" s="200" t="s">
        <v>154</v>
      </c>
      <c r="H216" s="201">
        <v>2</v>
      </c>
      <c r="I216" s="202"/>
      <c r="J216" s="203"/>
      <c r="K216" s="204">
        <f t="shared" si="40"/>
        <v>0</v>
      </c>
      <c r="L216" s="203"/>
      <c r="M216" s="205"/>
      <c r="N216" s="206" t="s">
        <v>1</v>
      </c>
      <c r="O216" s="191" t="s">
        <v>43</v>
      </c>
      <c r="P216" s="192">
        <f t="shared" si="41"/>
        <v>0</v>
      </c>
      <c r="Q216" s="192">
        <f t="shared" si="42"/>
        <v>0</v>
      </c>
      <c r="R216" s="192">
        <f t="shared" si="43"/>
        <v>0</v>
      </c>
      <c r="S216" s="68"/>
      <c r="T216" s="193">
        <f t="shared" si="44"/>
        <v>0</v>
      </c>
      <c r="U216" s="193">
        <v>0.14099999999999999</v>
      </c>
      <c r="V216" s="193">
        <f t="shared" si="45"/>
        <v>0.28199999999999997</v>
      </c>
      <c r="W216" s="193">
        <v>0</v>
      </c>
      <c r="X216" s="194">
        <f t="shared" si="46"/>
        <v>0</v>
      </c>
      <c r="Y216" s="31"/>
      <c r="Z216" s="31"/>
      <c r="AA216" s="31"/>
      <c r="AB216" s="31"/>
      <c r="AC216" s="31"/>
      <c r="AD216" s="31"/>
      <c r="AE216" s="31"/>
      <c r="AR216" s="195" t="s">
        <v>287</v>
      </c>
      <c r="AT216" s="195" t="s">
        <v>364</v>
      </c>
      <c r="AU216" s="195" t="s">
        <v>86</v>
      </c>
      <c r="AY216" s="14" t="s">
        <v>146</v>
      </c>
      <c r="BE216" s="196">
        <f t="shared" si="47"/>
        <v>0</v>
      </c>
      <c r="BF216" s="196">
        <f t="shared" si="48"/>
        <v>0</v>
      </c>
      <c r="BG216" s="196">
        <f t="shared" si="49"/>
        <v>0</v>
      </c>
      <c r="BH216" s="196">
        <f t="shared" si="50"/>
        <v>0</v>
      </c>
      <c r="BI216" s="196">
        <f t="shared" si="51"/>
        <v>0</v>
      </c>
      <c r="BJ216" s="14" t="s">
        <v>22</v>
      </c>
      <c r="BK216" s="196">
        <f t="shared" si="52"/>
        <v>0</v>
      </c>
      <c r="BL216" s="14" t="s">
        <v>211</v>
      </c>
      <c r="BM216" s="195" t="s">
        <v>411</v>
      </c>
    </row>
    <row r="217" spans="1:65" s="2" customFormat="1" ht="22.15" customHeight="1">
      <c r="A217" s="31"/>
      <c r="B217" s="32"/>
      <c r="C217" s="182" t="s">
        <v>412</v>
      </c>
      <c r="D217" s="182" t="s">
        <v>151</v>
      </c>
      <c r="E217" s="183" t="s">
        <v>413</v>
      </c>
      <c r="F217" s="184" t="s">
        <v>414</v>
      </c>
      <c r="G217" s="185" t="s">
        <v>154</v>
      </c>
      <c r="H217" s="186">
        <v>2</v>
      </c>
      <c r="I217" s="187"/>
      <c r="J217" s="187"/>
      <c r="K217" s="188">
        <f t="shared" si="40"/>
        <v>0</v>
      </c>
      <c r="L217" s="189"/>
      <c r="M217" s="36"/>
      <c r="N217" s="190" t="s">
        <v>1</v>
      </c>
      <c r="O217" s="191" t="s">
        <v>43</v>
      </c>
      <c r="P217" s="192">
        <f t="shared" si="41"/>
        <v>0</v>
      </c>
      <c r="Q217" s="192">
        <f t="shared" si="42"/>
        <v>0</v>
      </c>
      <c r="R217" s="192">
        <f t="shared" si="43"/>
        <v>0</v>
      </c>
      <c r="S217" s="68"/>
      <c r="T217" s="193">
        <f t="shared" si="44"/>
        <v>0</v>
      </c>
      <c r="U217" s="193">
        <v>0</v>
      </c>
      <c r="V217" s="193">
        <f t="shared" si="45"/>
        <v>0</v>
      </c>
      <c r="W217" s="193">
        <v>0</v>
      </c>
      <c r="X217" s="194">
        <f t="shared" si="46"/>
        <v>0</v>
      </c>
      <c r="Y217" s="31"/>
      <c r="Z217" s="31"/>
      <c r="AA217" s="31"/>
      <c r="AB217" s="31"/>
      <c r="AC217" s="31"/>
      <c r="AD217" s="31"/>
      <c r="AE217" s="31"/>
      <c r="AR217" s="195" t="s">
        <v>211</v>
      </c>
      <c r="AT217" s="195" t="s">
        <v>151</v>
      </c>
      <c r="AU217" s="195" t="s">
        <v>86</v>
      </c>
      <c r="AY217" s="14" t="s">
        <v>146</v>
      </c>
      <c r="BE217" s="196">
        <f t="shared" si="47"/>
        <v>0</v>
      </c>
      <c r="BF217" s="196">
        <f t="shared" si="48"/>
        <v>0</v>
      </c>
      <c r="BG217" s="196">
        <f t="shared" si="49"/>
        <v>0</v>
      </c>
      <c r="BH217" s="196">
        <f t="shared" si="50"/>
        <v>0</v>
      </c>
      <c r="BI217" s="196">
        <f t="shared" si="51"/>
        <v>0</v>
      </c>
      <c r="BJ217" s="14" t="s">
        <v>22</v>
      </c>
      <c r="BK217" s="196">
        <f t="shared" si="52"/>
        <v>0</v>
      </c>
      <c r="BL217" s="14" t="s">
        <v>211</v>
      </c>
      <c r="BM217" s="195" t="s">
        <v>415</v>
      </c>
    </row>
    <row r="218" spans="1:65" s="2" customFormat="1" ht="22.15" customHeight="1">
      <c r="A218" s="31"/>
      <c r="B218" s="32"/>
      <c r="C218" s="182" t="s">
        <v>416</v>
      </c>
      <c r="D218" s="182" t="s">
        <v>151</v>
      </c>
      <c r="E218" s="183" t="s">
        <v>417</v>
      </c>
      <c r="F218" s="184" t="s">
        <v>418</v>
      </c>
      <c r="G218" s="185" t="s">
        <v>154</v>
      </c>
      <c r="H218" s="186">
        <v>2</v>
      </c>
      <c r="I218" s="187"/>
      <c r="J218" s="187"/>
      <c r="K218" s="188">
        <f t="shared" si="40"/>
        <v>0</v>
      </c>
      <c r="L218" s="189"/>
      <c r="M218" s="36"/>
      <c r="N218" s="190" t="s">
        <v>1</v>
      </c>
      <c r="O218" s="191" t="s">
        <v>43</v>
      </c>
      <c r="P218" s="192">
        <f t="shared" si="41"/>
        <v>0</v>
      </c>
      <c r="Q218" s="192">
        <f t="shared" si="42"/>
        <v>0</v>
      </c>
      <c r="R218" s="192">
        <f t="shared" si="43"/>
        <v>0</v>
      </c>
      <c r="S218" s="68"/>
      <c r="T218" s="193">
        <f t="shared" si="44"/>
        <v>0</v>
      </c>
      <c r="U218" s="193">
        <v>1.5200000000000001E-3</v>
      </c>
      <c r="V218" s="193">
        <f t="shared" si="45"/>
        <v>3.0400000000000002E-3</v>
      </c>
      <c r="W218" s="193">
        <v>0</v>
      </c>
      <c r="X218" s="194">
        <f t="shared" si="46"/>
        <v>0</v>
      </c>
      <c r="Y218" s="31"/>
      <c r="Z218" s="31"/>
      <c r="AA218" s="31"/>
      <c r="AB218" s="31"/>
      <c r="AC218" s="31"/>
      <c r="AD218" s="31"/>
      <c r="AE218" s="31"/>
      <c r="AR218" s="195" t="s">
        <v>211</v>
      </c>
      <c r="AT218" s="195" t="s">
        <v>151</v>
      </c>
      <c r="AU218" s="195" t="s">
        <v>86</v>
      </c>
      <c r="AY218" s="14" t="s">
        <v>146</v>
      </c>
      <c r="BE218" s="196">
        <f t="shared" si="47"/>
        <v>0</v>
      </c>
      <c r="BF218" s="196">
        <f t="shared" si="48"/>
        <v>0</v>
      </c>
      <c r="BG218" s="196">
        <f t="shared" si="49"/>
        <v>0</v>
      </c>
      <c r="BH218" s="196">
        <f t="shared" si="50"/>
        <v>0</v>
      </c>
      <c r="BI218" s="196">
        <f t="shared" si="51"/>
        <v>0</v>
      </c>
      <c r="BJ218" s="14" t="s">
        <v>22</v>
      </c>
      <c r="BK218" s="196">
        <f t="shared" si="52"/>
        <v>0</v>
      </c>
      <c r="BL218" s="14" t="s">
        <v>211</v>
      </c>
      <c r="BM218" s="195" t="s">
        <v>419</v>
      </c>
    </row>
    <row r="219" spans="1:65" s="2" customFormat="1" ht="22.15" customHeight="1">
      <c r="A219" s="31"/>
      <c r="B219" s="32"/>
      <c r="C219" s="182" t="s">
        <v>420</v>
      </c>
      <c r="D219" s="182" t="s">
        <v>151</v>
      </c>
      <c r="E219" s="183" t="s">
        <v>421</v>
      </c>
      <c r="F219" s="184" t="s">
        <v>422</v>
      </c>
      <c r="G219" s="185" t="s">
        <v>154</v>
      </c>
      <c r="H219" s="186">
        <v>1</v>
      </c>
      <c r="I219" s="187"/>
      <c r="J219" s="187"/>
      <c r="K219" s="188">
        <f t="shared" si="40"/>
        <v>0</v>
      </c>
      <c r="L219" s="189"/>
      <c r="M219" s="36"/>
      <c r="N219" s="190" t="s">
        <v>1</v>
      </c>
      <c r="O219" s="191" t="s">
        <v>43</v>
      </c>
      <c r="P219" s="192">
        <f t="shared" si="41"/>
        <v>0</v>
      </c>
      <c r="Q219" s="192">
        <f t="shared" si="42"/>
        <v>0</v>
      </c>
      <c r="R219" s="192">
        <f t="shared" si="43"/>
        <v>0</v>
      </c>
      <c r="S219" s="68"/>
      <c r="T219" s="193">
        <f t="shared" si="44"/>
        <v>0</v>
      </c>
      <c r="U219" s="193">
        <v>1.5200000000000001E-3</v>
      </c>
      <c r="V219" s="193">
        <f t="shared" si="45"/>
        <v>1.5200000000000001E-3</v>
      </c>
      <c r="W219" s="193">
        <v>0</v>
      </c>
      <c r="X219" s="194">
        <f t="shared" si="46"/>
        <v>0</v>
      </c>
      <c r="Y219" s="31"/>
      <c r="Z219" s="31"/>
      <c r="AA219" s="31"/>
      <c r="AB219" s="31"/>
      <c r="AC219" s="31"/>
      <c r="AD219" s="31"/>
      <c r="AE219" s="31"/>
      <c r="AR219" s="195" t="s">
        <v>211</v>
      </c>
      <c r="AT219" s="195" t="s">
        <v>151</v>
      </c>
      <c r="AU219" s="195" t="s">
        <v>86</v>
      </c>
      <c r="AY219" s="14" t="s">
        <v>146</v>
      </c>
      <c r="BE219" s="196">
        <f t="shared" si="47"/>
        <v>0</v>
      </c>
      <c r="BF219" s="196">
        <f t="shared" si="48"/>
        <v>0</v>
      </c>
      <c r="BG219" s="196">
        <f t="shared" si="49"/>
        <v>0</v>
      </c>
      <c r="BH219" s="196">
        <f t="shared" si="50"/>
        <v>0</v>
      </c>
      <c r="BI219" s="196">
        <f t="shared" si="51"/>
        <v>0</v>
      </c>
      <c r="BJ219" s="14" t="s">
        <v>22</v>
      </c>
      <c r="BK219" s="196">
        <f t="shared" si="52"/>
        <v>0</v>
      </c>
      <c r="BL219" s="14" t="s">
        <v>211</v>
      </c>
      <c r="BM219" s="195" t="s">
        <v>423</v>
      </c>
    </row>
    <row r="220" spans="1:65" s="2" customFormat="1" ht="13.9" customHeight="1">
      <c r="A220" s="31"/>
      <c r="B220" s="32"/>
      <c r="C220" s="182" t="s">
        <v>424</v>
      </c>
      <c r="D220" s="182" t="s">
        <v>151</v>
      </c>
      <c r="E220" s="183" t="s">
        <v>425</v>
      </c>
      <c r="F220" s="184" t="s">
        <v>426</v>
      </c>
      <c r="G220" s="185" t="s">
        <v>178</v>
      </c>
      <c r="H220" s="186">
        <v>32</v>
      </c>
      <c r="I220" s="187"/>
      <c r="J220" s="187"/>
      <c r="K220" s="188">
        <f t="shared" si="40"/>
        <v>0</v>
      </c>
      <c r="L220" s="189"/>
      <c r="M220" s="36"/>
      <c r="N220" s="190" t="s">
        <v>1</v>
      </c>
      <c r="O220" s="191" t="s">
        <v>43</v>
      </c>
      <c r="P220" s="192">
        <f t="shared" si="41"/>
        <v>0</v>
      </c>
      <c r="Q220" s="192">
        <f t="shared" si="42"/>
        <v>0</v>
      </c>
      <c r="R220" s="192">
        <f t="shared" si="43"/>
        <v>0</v>
      </c>
      <c r="S220" s="68"/>
      <c r="T220" s="193">
        <f t="shared" si="44"/>
        <v>0</v>
      </c>
      <c r="U220" s="193">
        <v>4.6000000000000001E-4</v>
      </c>
      <c r="V220" s="193">
        <f t="shared" si="45"/>
        <v>1.472E-2</v>
      </c>
      <c r="W220" s="193">
        <v>0</v>
      </c>
      <c r="X220" s="194">
        <f t="shared" si="46"/>
        <v>0</v>
      </c>
      <c r="Y220" s="31"/>
      <c r="Z220" s="31"/>
      <c r="AA220" s="31"/>
      <c r="AB220" s="31"/>
      <c r="AC220" s="31"/>
      <c r="AD220" s="31"/>
      <c r="AE220" s="31"/>
      <c r="AR220" s="195" t="s">
        <v>211</v>
      </c>
      <c r="AT220" s="195" t="s">
        <v>151</v>
      </c>
      <c r="AU220" s="195" t="s">
        <v>86</v>
      </c>
      <c r="AY220" s="14" t="s">
        <v>146</v>
      </c>
      <c r="BE220" s="196">
        <f t="shared" si="47"/>
        <v>0</v>
      </c>
      <c r="BF220" s="196">
        <f t="shared" si="48"/>
        <v>0</v>
      </c>
      <c r="BG220" s="196">
        <f t="shared" si="49"/>
        <v>0</v>
      </c>
      <c r="BH220" s="196">
        <f t="shared" si="50"/>
        <v>0</v>
      </c>
      <c r="BI220" s="196">
        <f t="shared" si="51"/>
        <v>0</v>
      </c>
      <c r="BJ220" s="14" t="s">
        <v>22</v>
      </c>
      <c r="BK220" s="196">
        <f t="shared" si="52"/>
        <v>0</v>
      </c>
      <c r="BL220" s="14" t="s">
        <v>211</v>
      </c>
      <c r="BM220" s="195" t="s">
        <v>427</v>
      </c>
    </row>
    <row r="221" spans="1:65" s="2" customFormat="1" ht="22.15" customHeight="1">
      <c r="A221" s="31"/>
      <c r="B221" s="32"/>
      <c r="C221" s="182" t="s">
        <v>428</v>
      </c>
      <c r="D221" s="182" t="s">
        <v>151</v>
      </c>
      <c r="E221" s="183" t="s">
        <v>429</v>
      </c>
      <c r="F221" s="184" t="s">
        <v>430</v>
      </c>
      <c r="G221" s="185" t="s">
        <v>154</v>
      </c>
      <c r="H221" s="186">
        <v>2</v>
      </c>
      <c r="I221" s="187"/>
      <c r="J221" s="187"/>
      <c r="K221" s="188">
        <f t="shared" si="40"/>
        <v>0</v>
      </c>
      <c r="L221" s="189"/>
      <c r="M221" s="36"/>
      <c r="N221" s="190" t="s">
        <v>1</v>
      </c>
      <c r="O221" s="191" t="s">
        <v>43</v>
      </c>
      <c r="P221" s="192">
        <f t="shared" si="41"/>
        <v>0</v>
      </c>
      <c r="Q221" s="192">
        <f t="shared" si="42"/>
        <v>0</v>
      </c>
      <c r="R221" s="192">
        <f t="shared" si="43"/>
        <v>0</v>
      </c>
      <c r="S221" s="68"/>
      <c r="T221" s="193">
        <f t="shared" si="44"/>
        <v>0</v>
      </c>
      <c r="U221" s="193">
        <v>4.2999999999999999E-4</v>
      </c>
      <c r="V221" s="193">
        <f t="shared" si="45"/>
        <v>8.5999999999999998E-4</v>
      </c>
      <c r="W221" s="193">
        <v>0</v>
      </c>
      <c r="X221" s="194">
        <f t="shared" si="46"/>
        <v>0</v>
      </c>
      <c r="Y221" s="31"/>
      <c r="Z221" s="31"/>
      <c r="AA221" s="31"/>
      <c r="AB221" s="31"/>
      <c r="AC221" s="31"/>
      <c r="AD221" s="31"/>
      <c r="AE221" s="31"/>
      <c r="AR221" s="195" t="s">
        <v>211</v>
      </c>
      <c r="AT221" s="195" t="s">
        <v>151</v>
      </c>
      <c r="AU221" s="195" t="s">
        <v>86</v>
      </c>
      <c r="AY221" s="14" t="s">
        <v>146</v>
      </c>
      <c r="BE221" s="196">
        <f t="shared" si="47"/>
        <v>0</v>
      </c>
      <c r="BF221" s="196">
        <f t="shared" si="48"/>
        <v>0</v>
      </c>
      <c r="BG221" s="196">
        <f t="shared" si="49"/>
        <v>0</v>
      </c>
      <c r="BH221" s="196">
        <f t="shared" si="50"/>
        <v>0</v>
      </c>
      <c r="BI221" s="196">
        <f t="shared" si="51"/>
        <v>0</v>
      </c>
      <c r="BJ221" s="14" t="s">
        <v>22</v>
      </c>
      <c r="BK221" s="196">
        <f t="shared" si="52"/>
        <v>0</v>
      </c>
      <c r="BL221" s="14" t="s">
        <v>211</v>
      </c>
      <c r="BM221" s="195" t="s">
        <v>431</v>
      </c>
    </row>
    <row r="222" spans="1:65" s="2" customFormat="1" ht="13.9" customHeight="1">
      <c r="A222" s="31"/>
      <c r="B222" s="32"/>
      <c r="C222" s="182" t="s">
        <v>432</v>
      </c>
      <c r="D222" s="182" t="s">
        <v>151</v>
      </c>
      <c r="E222" s="183" t="s">
        <v>433</v>
      </c>
      <c r="F222" s="184" t="s">
        <v>434</v>
      </c>
      <c r="G222" s="185" t="s">
        <v>189</v>
      </c>
      <c r="H222" s="186">
        <v>1.093</v>
      </c>
      <c r="I222" s="187"/>
      <c r="J222" s="187"/>
      <c r="K222" s="188">
        <f t="shared" si="40"/>
        <v>0</v>
      </c>
      <c r="L222" s="189"/>
      <c r="M222" s="36"/>
      <c r="N222" s="190" t="s">
        <v>1</v>
      </c>
      <c r="O222" s="191" t="s">
        <v>43</v>
      </c>
      <c r="P222" s="192">
        <f t="shared" si="41"/>
        <v>0</v>
      </c>
      <c r="Q222" s="192">
        <f t="shared" si="42"/>
        <v>0</v>
      </c>
      <c r="R222" s="192">
        <f t="shared" si="43"/>
        <v>0</v>
      </c>
      <c r="S222" s="68"/>
      <c r="T222" s="193">
        <f t="shared" si="44"/>
        <v>0</v>
      </c>
      <c r="U222" s="193">
        <v>0</v>
      </c>
      <c r="V222" s="193">
        <f t="shared" si="45"/>
        <v>0</v>
      </c>
      <c r="W222" s="193">
        <v>0</v>
      </c>
      <c r="X222" s="194">
        <f t="shared" si="46"/>
        <v>0</v>
      </c>
      <c r="Y222" s="31"/>
      <c r="Z222" s="31"/>
      <c r="AA222" s="31"/>
      <c r="AB222" s="31"/>
      <c r="AC222" s="31"/>
      <c r="AD222" s="31"/>
      <c r="AE222" s="31"/>
      <c r="AR222" s="195" t="s">
        <v>211</v>
      </c>
      <c r="AT222" s="195" t="s">
        <v>151</v>
      </c>
      <c r="AU222" s="195" t="s">
        <v>86</v>
      </c>
      <c r="AY222" s="14" t="s">
        <v>146</v>
      </c>
      <c r="BE222" s="196">
        <f t="shared" si="47"/>
        <v>0</v>
      </c>
      <c r="BF222" s="196">
        <f t="shared" si="48"/>
        <v>0</v>
      </c>
      <c r="BG222" s="196">
        <f t="shared" si="49"/>
        <v>0</v>
      </c>
      <c r="BH222" s="196">
        <f t="shared" si="50"/>
        <v>0</v>
      </c>
      <c r="BI222" s="196">
        <f t="shared" si="51"/>
        <v>0</v>
      </c>
      <c r="BJ222" s="14" t="s">
        <v>22</v>
      </c>
      <c r="BK222" s="196">
        <f t="shared" si="52"/>
        <v>0</v>
      </c>
      <c r="BL222" s="14" t="s">
        <v>211</v>
      </c>
      <c r="BM222" s="195" t="s">
        <v>435</v>
      </c>
    </row>
    <row r="223" spans="1:65" s="2" customFormat="1" ht="22.15" customHeight="1">
      <c r="A223" s="31"/>
      <c r="B223" s="32"/>
      <c r="C223" s="182" t="s">
        <v>436</v>
      </c>
      <c r="D223" s="182" t="s">
        <v>151</v>
      </c>
      <c r="E223" s="183" t="s">
        <v>437</v>
      </c>
      <c r="F223" s="184" t="s">
        <v>438</v>
      </c>
      <c r="G223" s="185" t="s">
        <v>189</v>
      </c>
      <c r="H223" s="186">
        <v>1.093</v>
      </c>
      <c r="I223" s="187"/>
      <c r="J223" s="187"/>
      <c r="K223" s="188">
        <f t="shared" si="40"/>
        <v>0</v>
      </c>
      <c r="L223" s="189"/>
      <c r="M223" s="36"/>
      <c r="N223" s="190" t="s">
        <v>1</v>
      </c>
      <c r="O223" s="191" t="s">
        <v>43</v>
      </c>
      <c r="P223" s="192">
        <f t="shared" si="41"/>
        <v>0</v>
      </c>
      <c r="Q223" s="192">
        <f t="shared" si="42"/>
        <v>0</v>
      </c>
      <c r="R223" s="192">
        <f t="shared" si="43"/>
        <v>0</v>
      </c>
      <c r="S223" s="68"/>
      <c r="T223" s="193">
        <f t="shared" si="44"/>
        <v>0</v>
      </c>
      <c r="U223" s="193">
        <v>0</v>
      </c>
      <c r="V223" s="193">
        <f t="shared" si="45"/>
        <v>0</v>
      </c>
      <c r="W223" s="193">
        <v>0</v>
      </c>
      <c r="X223" s="194">
        <f t="shared" si="46"/>
        <v>0</v>
      </c>
      <c r="Y223" s="31"/>
      <c r="Z223" s="31"/>
      <c r="AA223" s="31"/>
      <c r="AB223" s="31"/>
      <c r="AC223" s="31"/>
      <c r="AD223" s="31"/>
      <c r="AE223" s="31"/>
      <c r="AR223" s="195" t="s">
        <v>211</v>
      </c>
      <c r="AT223" s="195" t="s">
        <v>151</v>
      </c>
      <c r="AU223" s="195" t="s">
        <v>86</v>
      </c>
      <c r="AY223" s="14" t="s">
        <v>146</v>
      </c>
      <c r="BE223" s="196">
        <f t="shared" si="47"/>
        <v>0</v>
      </c>
      <c r="BF223" s="196">
        <f t="shared" si="48"/>
        <v>0</v>
      </c>
      <c r="BG223" s="196">
        <f t="shared" si="49"/>
        <v>0</v>
      </c>
      <c r="BH223" s="196">
        <f t="shared" si="50"/>
        <v>0</v>
      </c>
      <c r="BI223" s="196">
        <f t="shared" si="51"/>
        <v>0</v>
      </c>
      <c r="BJ223" s="14" t="s">
        <v>22</v>
      </c>
      <c r="BK223" s="196">
        <f t="shared" si="52"/>
        <v>0</v>
      </c>
      <c r="BL223" s="14" t="s">
        <v>211</v>
      </c>
      <c r="BM223" s="195" t="s">
        <v>439</v>
      </c>
    </row>
    <row r="224" spans="1:65" s="12" customFormat="1" ht="22.9" customHeight="1">
      <c r="B224" s="165"/>
      <c r="C224" s="166"/>
      <c r="D224" s="167" t="s">
        <v>79</v>
      </c>
      <c r="E224" s="180" t="s">
        <v>440</v>
      </c>
      <c r="F224" s="180" t="s">
        <v>441</v>
      </c>
      <c r="G224" s="166"/>
      <c r="H224" s="166"/>
      <c r="I224" s="169"/>
      <c r="J224" s="169"/>
      <c r="K224" s="181">
        <f>BK224</f>
        <v>0</v>
      </c>
      <c r="L224" s="166"/>
      <c r="M224" s="171"/>
      <c r="N224" s="172"/>
      <c r="O224" s="173"/>
      <c r="P224" s="173"/>
      <c r="Q224" s="174">
        <f>SUM(Q225:Q231)</f>
        <v>0</v>
      </c>
      <c r="R224" s="174">
        <f>SUM(R225:R231)</f>
        <v>0</v>
      </c>
      <c r="S224" s="173"/>
      <c r="T224" s="175">
        <f>SUM(T225:T231)</f>
        <v>0</v>
      </c>
      <c r="U224" s="173"/>
      <c r="V224" s="175">
        <f>SUM(V225:V231)</f>
        <v>1.6410000000000001E-2</v>
      </c>
      <c r="W224" s="173"/>
      <c r="X224" s="176">
        <f>SUM(X225:X231)</f>
        <v>0.51195999999999997</v>
      </c>
      <c r="AR224" s="177" t="s">
        <v>86</v>
      </c>
      <c r="AT224" s="178" t="s">
        <v>79</v>
      </c>
      <c r="AU224" s="178" t="s">
        <v>22</v>
      </c>
      <c r="AY224" s="177" t="s">
        <v>146</v>
      </c>
      <c r="BK224" s="179">
        <f>SUM(BK225:BK231)</f>
        <v>0</v>
      </c>
    </row>
    <row r="225" spans="1:65" s="2" customFormat="1" ht="13.9" customHeight="1">
      <c r="A225" s="31"/>
      <c r="B225" s="32"/>
      <c r="C225" s="182" t="s">
        <v>442</v>
      </c>
      <c r="D225" s="182" t="s">
        <v>151</v>
      </c>
      <c r="E225" s="183" t="s">
        <v>443</v>
      </c>
      <c r="F225" s="184" t="s">
        <v>444</v>
      </c>
      <c r="G225" s="185" t="s">
        <v>154</v>
      </c>
      <c r="H225" s="186">
        <v>6</v>
      </c>
      <c r="I225" s="187"/>
      <c r="J225" s="187"/>
      <c r="K225" s="188">
        <f t="shared" ref="K225:K231" si="53">ROUND(P225*H225,2)</f>
        <v>0</v>
      </c>
      <c r="L225" s="189"/>
      <c r="M225" s="36"/>
      <c r="N225" s="190" t="s">
        <v>1</v>
      </c>
      <c r="O225" s="191" t="s">
        <v>43</v>
      </c>
      <c r="P225" s="192">
        <f t="shared" ref="P225:P231" si="54">I225+J225</f>
        <v>0</v>
      </c>
      <c r="Q225" s="192">
        <f t="shared" ref="Q225:Q231" si="55">ROUND(I225*H225,2)</f>
        <v>0</v>
      </c>
      <c r="R225" s="192">
        <f t="shared" ref="R225:R231" si="56">ROUND(J225*H225,2)</f>
        <v>0</v>
      </c>
      <c r="S225" s="68"/>
      <c r="T225" s="193">
        <f t="shared" ref="T225:T231" si="57">S225*H225</f>
        <v>0</v>
      </c>
      <c r="U225" s="193">
        <v>1.1299999999999999E-3</v>
      </c>
      <c r="V225" s="193">
        <f t="shared" ref="V225:V231" si="58">U225*H225</f>
        <v>6.7799999999999996E-3</v>
      </c>
      <c r="W225" s="193">
        <v>0</v>
      </c>
      <c r="X225" s="194">
        <f t="shared" ref="X225:X231" si="59">W225*H225</f>
        <v>0</v>
      </c>
      <c r="Y225" s="31"/>
      <c r="Z225" s="31"/>
      <c r="AA225" s="31"/>
      <c r="AB225" s="31"/>
      <c r="AC225" s="31"/>
      <c r="AD225" s="31"/>
      <c r="AE225" s="31"/>
      <c r="AR225" s="195" t="s">
        <v>211</v>
      </c>
      <c r="AT225" s="195" t="s">
        <v>151</v>
      </c>
      <c r="AU225" s="195" t="s">
        <v>86</v>
      </c>
      <c r="AY225" s="14" t="s">
        <v>146</v>
      </c>
      <c r="BE225" s="196">
        <f t="shared" ref="BE225:BE231" si="60">IF(O225="základní",K225,0)</f>
        <v>0</v>
      </c>
      <c r="BF225" s="196">
        <f t="shared" ref="BF225:BF231" si="61">IF(O225="snížená",K225,0)</f>
        <v>0</v>
      </c>
      <c r="BG225" s="196">
        <f t="shared" ref="BG225:BG231" si="62">IF(O225="zákl. přenesená",K225,0)</f>
        <v>0</v>
      </c>
      <c r="BH225" s="196">
        <f t="shared" ref="BH225:BH231" si="63">IF(O225="sníž. přenesená",K225,0)</f>
        <v>0</v>
      </c>
      <c r="BI225" s="196">
        <f t="shared" ref="BI225:BI231" si="64">IF(O225="nulová",K225,0)</f>
        <v>0</v>
      </c>
      <c r="BJ225" s="14" t="s">
        <v>22</v>
      </c>
      <c r="BK225" s="196">
        <f t="shared" ref="BK225:BK231" si="65">ROUND(P225*H225,2)</f>
        <v>0</v>
      </c>
      <c r="BL225" s="14" t="s">
        <v>211</v>
      </c>
      <c r="BM225" s="195" t="s">
        <v>445</v>
      </c>
    </row>
    <row r="226" spans="1:65" s="2" customFormat="1" ht="13.9" customHeight="1">
      <c r="A226" s="31"/>
      <c r="B226" s="32"/>
      <c r="C226" s="197" t="s">
        <v>446</v>
      </c>
      <c r="D226" s="197" t="s">
        <v>364</v>
      </c>
      <c r="E226" s="198" t="s">
        <v>447</v>
      </c>
      <c r="F226" s="199" t="s">
        <v>448</v>
      </c>
      <c r="G226" s="200" t="s">
        <v>154</v>
      </c>
      <c r="H226" s="201">
        <v>6</v>
      </c>
      <c r="I226" s="202"/>
      <c r="J226" s="203"/>
      <c r="K226" s="204">
        <f t="shared" si="53"/>
        <v>0</v>
      </c>
      <c r="L226" s="203"/>
      <c r="M226" s="205"/>
      <c r="N226" s="206" t="s">
        <v>1</v>
      </c>
      <c r="O226" s="191" t="s">
        <v>43</v>
      </c>
      <c r="P226" s="192">
        <f t="shared" si="54"/>
        <v>0</v>
      </c>
      <c r="Q226" s="192">
        <f t="shared" si="55"/>
        <v>0</v>
      </c>
      <c r="R226" s="192">
        <f t="shared" si="56"/>
        <v>0</v>
      </c>
      <c r="S226" s="68"/>
      <c r="T226" s="193">
        <f t="shared" si="57"/>
        <v>0</v>
      </c>
      <c r="U226" s="193">
        <v>0</v>
      </c>
      <c r="V226" s="193">
        <f t="shared" si="58"/>
        <v>0</v>
      </c>
      <c r="W226" s="193">
        <v>0</v>
      </c>
      <c r="X226" s="194">
        <f t="shared" si="59"/>
        <v>0</v>
      </c>
      <c r="Y226" s="31"/>
      <c r="Z226" s="31"/>
      <c r="AA226" s="31"/>
      <c r="AB226" s="31"/>
      <c r="AC226" s="31"/>
      <c r="AD226" s="31"/>
      <c r="AE226" s="31"/>
      <c r="AR226" s="195" t="s">
        <v>287</v>
      </c>
      <c r="AT226" s="195" t="s">
        <v>364</v>
      </c>
      <c r="AU226" s="195" t="s">
        <v>86</v>
      </c>
      <c r="AY226" s="14" t="s">
        <v>146</v>
      </c>
      <c r="BE226" s="196">
        <f t="shared" si="60"/>
        <v>0</v>
      </c>
      <c r="BF226" s="196">
        <f t="shared" si="61"/>
        <v>0</v>
      </c>
      <c r="BG226" s="196">
        <f t="shared" si="62"/>
        <v>0</v>
      </c>
      <c r="BH226" s="196">
        <f t="shared" si="63"/>
        <v>0</v>
      </c>
      <c r="BI226" s="196">
        <f t="shared" si="64"/>
        <v>0</v>
      </c>
      <c r="BJ226" s="14" t="s">
        <v>22</v>
      </c>
      <c r="BK226" s="196">
        <f t="shared" si="65"/>
        <v>0</v>
      </c>
      <c r="BL226" s="14" t="s">
        <v>211</v>
      </c>
      <c r="BM226" s="195" t="s">
        <v>449</v>
      </c>
    </row>
    <row r="227" spans="1:65" s="2" customFormat="1" ht="22.15" customHeight="1">
      <c r="A227" s="31"/>
      <c r="B227" s="32"/>
      <c r="C227" s="182" t="s">
        <v>450</v>
      </c>
      <c r="D227" s="182" t="s">
        <v>151</v>
      </c>
      <c r="E227" s="183" t="s">
        <v>451</v>
      </c>
      <c r="F227" s="184" t="s">
        <v>452</v>
      </c>
      <c r="G227" s="185" t="s">
        <v>154</v>
      </c>
      <c r="H227" s="186">
        <v>1</v>
      </c>
      <c r="I227" s="187"/>
      <c r="J227" s="187"/>
      <c r="K227" s="188">
        <f t="shared" si="53"/>
        <v>0</v>
      </c>
      <c r="L227" s="189"/>
      <c r="M227" s="36"/>
      <c r="N227" s="190" t="s">
        <v>1</v>
      </c>
      <c r="O227" s="191" t="s">
        <v>43</v>
      </c>
      <c r="P227" s="192">
        <f t="shared" si="54"/>
        <v>0</v>
      </c>
      <c r="Q227" s="192">
        <f t="shared" si="55"/>
        <v>0</v>
      </c>
      <c r="R227" s="192">
        <f t="shared" si="56"/>
        <v>0</v>
      </c>
      <c r="S227" s="68"/>
      <c r="T227" s="193">
        <f t="shared" si="57"/>
        <v>0</v>
      </c>
      <c r="U227" s="193">
        <v>0</v>
      </c>
      <c r="V227" s="193">
        <f t="shared" si="58"/>
        <v>0</v>
      </c>
      <c r="W227" s="193">
        <v>0.51195999999999997</v>
      </c>
      <c r="X227" s="194">
        <f t="shared" si="59"/>
        <v>0.51195999999999997</v>
      </c>
      <c r="Y227" s="31"/>
      <c r="Z227" s="31"/>
      <c r="AA227" s="31"/>
      <c r="AB227" s="31"/>
      <c r="AC227" s="31"/>
      <c r="AD227" s="31"/>
      <c r="AE227" s="31"/>
      <c r="AR227" s="195" t="s">
        <v>211</v>
      </c>
      <c r="AT227" s="195" t="s">
        <v>151</v>
      </c>
      <c r="AU227" s="195" t="s">
        <v>86</v>
      </c>
      <c r="AY227" s="14" t="s">
        <v>146</v>
      </c>
      <c r="BE227" s="196">
        <f t="shared" si="60"/>
        <v>0</v>
      </c>
      <c r="BF227" s="196">
        <f t="shared" si="61"/>
        <v>0</v>
      </c>
      <c r="BG227" s="196">
        <f t="shared" si="62"/>
        <v>0</v>
      </c>
      <c r="BH227" s="196">
        <f t="shared" si="63"/>
        <v>0</v>
      </c>
      <c r="BI227" s="196">
        <f t="shared" si="64"/>
        <v>0</v>
      </c>
      <c r="BJ227" s="14" t="s">
        <v>22</v>
      </c>
      <c r="BK227" s="196">
        <f t="shared" si="65"/>
        <v>0</v>
      </c>
      <c r="BL227" s="14" t="s">
        <v>211</v>
      </c>
      <c r="BM227" s="195" t="s">
        <v>453</v>
      </c>
    </row>
    <row r="228" spans="1:65" s="2" customFormat="1" ht="13.9" customHeight="1">
      <c r="A228" s="31"/>
      <c r="B228" s="32"/>
      <c r="C228" s="182" t="s">
        <v>454</v>
      </c>
      <c r="D228" s="182" t="s">
        <v>151</v>
      </c>
      <c r="E228" s="183" t="s">
        <v>455</v>
      </c>
      <c r="F228" s="184" t="s">
        <v>456</v>
      </c>
      <c r="G228" s="185" t="s">
        <v>154</v>
      </c>
      <c r="H228" s="186">
        <v>1</v>
      </c>
      <c r="I228" s="187"/>
      <c r="J228" s="187"/>
      <c r="K228" s="188">
        <f t="shared" si="53"/>
        <v>0</v>
      </c>
      <c r="L228" s="189"/>
      <c r="M228" s="36"/>
      <c r="N228" s="190" t="s">
        <v>1</v>
      </c>
      <c r="O228" s="191" t="s">
        <v>43</v>
      </c>
      <c r="P228" s="192">
        <f t="shared" si="54"/>
        <v>0</v>
      </c>
      <c r="Q228" s="192">
        <f t="shared" si="55"/>
        <v>0</v>
      </c>
      <c r="R228" s="192">
        <f t="shared" si="56"/>
        <v>0</v>
      </c>
      <c r="S228" s="68"/>
      <c r="T228" s="193">
        <f t="shared" si="57"/>
        <v>0</v>
      </c>
      <c r="U228" s="193">
        <v>0</v>
      </c>
      <c r="V228" s="193">
        <f t="shared" si="58"/>
        <v>0</v>
      </c>
      <c r="W228" s="193">
        <v>0</v>
      </c>
      <c r="X228" s="194">
        <f t="shared" si="59"/>
        <v>0</v>
      </c>
      <c r="Y228" s="31"/>
      <c r="Z228" s="31"/>
      <c r="AA228" s="31"/>
      <c r="AB228" s="31"/>
      <c r="AC228" s="31"/>
      <c r="AD228" s="31"/>
      <c r="AE228" s="31"/>
      <c r="AR228" s="195" t="s">
        <v>211</v>
      </c>
      <c r="AT228" s="195" t="s">
        <v>151</v>
      </c>
      <c r="AU228" s="195" t="s">
        <v>86</v>
      </c>
      <c r="AY228" s="14" t="s">
        <v>146</v>
      </c>
      <c r="BE228" s="196">
        <f t="shared" si="60"/>
        <v>0</v>
      </c>
      <c r="BF228" s="196">
        <f t="shared" si="61"/>
        <v>0</v>
      </c>
      <c r="BG228" s="196">
        <f t="shared" si="62"/>
        <v>0</v>
      </c>
      <c r="BH228" s="196">
        <f t="shared" si="63"/>
        <v>0</v>
      </c>
      <c r="BI228" s="196">
        <f t="shared" si="64"/>
        <v>0</v>
      </c>
      <c r="BJ228" s="14" t="s">
        <v>22</v>
      </c>
      <c r="BK228" s="196">
        <f t="shared" si="65"/>
        <v>0</v>
      </c>
      <c r="BL228" s="14" t="s">
        <v>211</v>
      </c>
      <c r="BM228" s="195" t="s">
        <v>457</v>
      </c>
    </row>
    <row r="229" spans="1:65" s="2" customFormat="1" ht="22.15" customHeight="1">
      <c r="A229" s="31"/>
      <c r="B229" s="32"/>
      <c r="C229" s="182" t="s">
        <v>458</v>
      </c>
      <c r="D229" s="182" t="s">
        <v>151</v>
      </c>
      <c r="E229" s="183" t="s">
        <v>459</v>
      </c>
      <c r="F229" s="184" t="s">
        <v>460</v>
      </c>
      <c r="G229" s="185" t="s">
        <v>461</v>
      </c>
      <c r="H229" s="186">
        <v>1</v>
      </c>
      <c r="I229" s="187"/>
      <c r="J229" s="187"/>
      <c r="K229" s="188">
        <f t="shared" si="53"/>
        <v>0</v>
      </c>
      <c r="L229" s="189"/>
      <c r="M229" s="36"/>
      <c r="N229" s="190" t="s">
        <v>1</v>
      </c>
      <c r="O229" s="191" t="s">
        <v>43</v>
      </c>
      <c r="P229" s="192">
        <f t="shared" si="54"/>
        <v>0</v>
      </c>
      <c r="Q229" s="192">
        <f t="shared" si="55"/>
        <v>0</v>
      </c>
      <c r="R229" s="192">
        <f t="shared" si="56"/>
        <v>0</v>
      </c>
      <c r="S229" s="68"/>
      <c r="T229" s="193">
        <f t="shared" si="57"/>
        <v>0</v>
      </c>
      <c r="U229" s="193">
        <v>9.6299999999999997E-3</v>
      </c>
      <c r="V229" s="193">
        <f t="shared" si="58"/>
        <v>9.6299999999999997E-3</v>
      </c>
      <c r="W229" s="193">
        <v>0</v>
      </c>
      <c r="X229" s="194">
        <f t="shared" si="59"/>
        <v>0</v>
      </c>
      <c r="Y229" s="31"/>
      <c r="Z229" s="31"/>
      <c r="AA229" s="31"/>
      <c r="AB229" s="31"/>
      <c r="AC229" s="31"/>
      <c r="AD229" s="31"/>
      <c r="AE229" s="31"/>
      <c r="AR229" s="195" t="s">
        <v>211</v>
      </c>
      <c r="AT229" s="195" t="s">
        <v>151</v>
      </c>
      <c r="AU229" s="195" t="s">
        <v>86</v>
      </c>
      <c r="AY229" s="14" t="s">
        <v>146</v>
      </c>
      <c r="BE229" s="196">
        <f t="shared" si="60"/>
        <v>0</v>
      </c>
      <c r="BF229" s="196">
        <f t="shared" si="61"/>
        <v>0</v>
      </c>
      <c r="BG229" s="196">
        <f t="shared" si="62"/>
        <v>0</v>
      </c>
      <c r="BH229" s="196">
        <f t="shared" si="63"/>
        <v>0</v>
      </c>
      <c r="BI229" s="196">
        <f t="shared" si="64"/>
        <v>0</v>
      </c>
      <c r="BJ229" s="14" t="s">
        <v>22</v>
      </c>
      <c r="BK229" s="196">
        <f t="shared" si="65"/>
        <v>0</v>
      </c>
      <c r="BL229" s="14" t="s">
        <v>211</v>
      </c>
      <c r="BM229" s="195" t="s">
        <v>462</v>
      </c>
    </row>
    <row r="230" spans="1:65" s="2" customFormat="1" ht="13.9" customHeight="1">
      <c r="A230" s="31"/>
      <c r="B230" s="32"/>
      <c r="C230" s="182" t="s">
        <v>463</v>
      </c>
      <c r="D230" s="182" t="s">
        <v>151</v>
      </c>
      <c r="E230" s="183" t="s">
        <v>464</v>
      </c>
      <c r="F230" s="184" t="s">
        <v>465</v>
      </c>
      <c r="G230" s="185" t="s">
        <v>189</v>
      </c>
      <c r="H230" s="186">
        <v>1.6E-2</v>
      </c>
      <c r="I230" s="187"/>
      <c r="J230" s="187"/>
      <c r="K230" s="188">
        <f t="shared" si="53"/>
        <v>0</v>
      </c>
      <c r="L230" s="189"/>
      <c r="M230" s="36"/>
      <c r="N230" s="190" t="s">
        <v>1</v>
      </c>
      <c r="O230" s="191" t="s">
        <v>43</v>
      </c>
      <c r="P230" s="192">
        <f t="shared" si="54"/>
        <v>0</v>
      </c>
      <c r="Q230" s="192">
        <f t="shared" si="55"/>
        <v>0</v>
      </c>
      <c r="R230" s="192">
        <f t="shared" si="56"/>
        <v>0</v>
      </c>
      <c r="S230" s="68"/>
      <c r="T230" s="193">
        <f t="shared" si="57"/>
        <v>0</v>
      </c>
      <c r="U230" s="193">
        <v>0</v>
      </c>
      <c r="V230" s="193">
        <f t="shared" si="58"/>
        <v>0</v>
      </c>
      <c r="W230" s="193">
        <v>0</v>
      </c>
      <c r="X230" s="194">
        <f t="shared" si="59"/>
        <v>0</v>
      </c>
      <c r="Y230" s="31"/>
      <c r="Z230" s="31"/>
      <c r="AA230" s="31"/>
      <c r="AB230" s="31"/>
      <c r="AC230" s="31"/>
      <c r="AD230" s="31"/>
      <c r="AE230" s="31"/>
      <c r="AR230" s="195" t="s">
        <v>211</v>
      </c>
      <c r="AT230" s="195" t="s">
        <v>151</v>
      </c>
      <c r="AU230" s="195" t="s">
        <v>86</v>
      </c>
      <c r="AY230" s="14" t="s">
        <v>146</v>
      </c>
      <c r="BE230" s="196">
        <f t="shared" si="60"/>
        <v>0</v>
      </c>
      <c r="BF230" s="196">
        <f t="shared" si="61"/>
        <v>0</v>
      </c>
      <c r="BG230" s="196">
        <f t="shared" si="62"/>
        <v>0</v>
      </c>
      <c r="BH230" s="196">
        <f t="shared" si="63"/>
        <v>0</v>
      </c>
      <c r="BI230" s="196">
        <f t="shared" si="64"/>
        <v>0</v>
      </c>
      <c r="BJ230" s="14" t="s">
        <v>22</v>
      </c>
      <c r="BK230" s="196">
        <f t="shared" si="65"/>
        <v>0</v>
      </c>
      <c r="BL230" s="14" t="s">
        <v>211</v>
      </c>
      <c r="BM230" s="195" t="s">
        <v>466</v>
      </c>
    </row>
    <row r="231" spans="1:65" s="2" customFormat="1" ht="22.15" customHeight="1">
      <c r="A231" s="31"/>
      <c r="B231" s="32"/>
      <c r="C231" s="182" t="s">
        <v>467</v>
      </c>
      <c r="D231" s="182" t="s">
        <v>151</v>
      </c>
      <c r="E231" s="183" t="s">
        <v>468</v>
      </c>
      <c r="F231" s="184" t="s">
        <v>469</v>
      </c>
      <c r="G231" s="185" t="s">
        <v>189</v>
      </c>
      <c r="H231" s="186">
        <v>1.6E-2</v>
      </c>
      <c r="I231" s="187"/>
      <c r="J231" s="187"/>
      <c r="K231" s="188">
        <f t="shared" si="53"/>
        <v>0</v>
      </c>
      <c r="L231" s="189"/>
      <c r="M231" s="36"/>
      <c r="N231" s="190" t="s">
        <v>1</v>
      </c>
      <c r="O231" s="191" t="s">
        <v>43</v>
      </c>
      <c r="P231" s="192">
        <f t="shared" si="54"/>
        <v>0</v>
      </c>
      <c r="Q231" s="192">
        <f t="shared" si="55"/>
        <v>0</v>
      </c>
      <c r="R231" s="192">
        <f t="shared" si="56"/>
        <v>0</v>
      </c>
      <c r="S231" s="68"/>
      <c r="T231" s="193">
        <f t="shared" si="57"/>
        <v>0</v>
      </c>
      <c r="U231" s="193">
        <v>0</v>
      </c>
      <c r="V231" s="193">
        <f t="shared" si="58"/>
        <v>0</v>
      </c>
      <c r="W231" s="193">
        <v>0</v>
      </c>
      <c r="X231" s="194">
        <f t="shared" si="59"/>
        <v>0</v>
      </c>
      <c r="Y231" s="31"/>
      <c r="Z231" s="31"/>
      <c r="AA231" s="31"/>
      <c r="AB231" s="31"/>
      <c r="AC231" s="31"/>
      <c r="AD231" s="31"/>
      <c r="AE231" s="31"/>
      <c r="AR231" s="195" t="s">
        <v>211</v>
      </c>
      <c r="AT231" s="195" t="s">
        <v>151</v>
      </c>
      <c r="AU231" s="195" t="s">
        <v>86</v>
      </c>
      <c r="AY231" s="14" t="s">
        <v>146</v>
      </c>
      <c r="BE231" s="196">
        <f t="shared" si="60"/>
        <v>0</v>
      </c>
      <c r="BF231" s="196">
        <f t="shared" si="61"/>
        <v>0</v>
      </c>
      <c r="BG231" s="196">
        <f t="shared" si="62"/>
        <v>0</v>
      </c>
      <c r="BH231" s="196">
        <f t="shared" si="63"/>
        <v>0</v>
      </c>
      <c r="BI231" s="196">
        <f t="shared" si="64"/>
        <v>0</v>
      </c>
      <c r="BJ231" s="14" t="s">
        <v>22</v>
      </c>
      <c r="BK231" s="196">
        <f t="shared" si="65"/>
        <v>0</v>
      </c>
      <c r="BL231" s="14" t="s">
        <v>211</v>
      </c>
      <c r="BM231" s="195" t="s">
        <v>470</v>
      </c>
    </row>
    <row r="232" spans="1:65" s="12" customFormat="1" ht="22.9" customHeight="1">
      <c r="B232" s="165"/>
      <c r="C232" s="166"/>
      <c r="D232" s="167" t="s">
        <v>79</v>
      </c>
      <c r="E232" s="180" t="s">
        <v>471</v>
      </c>
      <c r="F232" s="180" t="s">
        <v>472</v>
      </c>
      <c r="G232" s="166"/>
      <c r="H232" s="166"/>
      <c r="I232" s="169"/>
      <c r="J232" s="169"/>
      <c r="K232" s="181">
        <f>BK232</f>
        <v>0</v>
      </c>
      <c r="L232" s="166"/>
      <c r="M232" s="171"/>
      <c r="N232" s="172"/>
      <c r="O232" s="173"/>
      <c r="P232" s="173"/>
      <c r="Q232" s="174">
        <f>SUM(Q233:Q246)</f>
        <v>0</v>
      </c>
      <c r="R232" s="174">
        <f>SUM(R233:R246)</f>
        <v>0</v>
      </c>
      <c r="S232" s="173"/>
      <c r="T232" s="175">
        <f>SUM(T233:T246)</f>
        <v>0</v>
      </c>
      <c r="U232" s="173"/>
      <c r="V232" s="175">
        <f>SUM(V233:V246)</f>
        <v>3.5390000000000005E-2</v>
      </c>
      <c r="W232" s="173"/>
      <c r="X232" s="176">
        <f>SUM(X233:X246)</f>
        <v>2.726E-2</v>
      </c>
      <c r="AR232" s="177" t="s">
        <v>86</v>
      </c>
      <c r="AT232" s="178" t="s">
        <v>79</v>
      </c>
      <c r="AU232" s="178" t="s">
        <v>22</v>
      </c>
      <c r="AY232" s="177" t="s">
        <v>146</v>
      </c>
      <c r="BK232" s="179">
        <f>SUM(BK233:BK246)</f>
        <v>0</v>
      </c>
    </row>
    <row r="233" spans="1:65" s="2" customFormat="1" ht="13.9" customHeight="1">
      <c r="A233" s="31"/>
      <c r="B233" s="32"/>
      <c r="C233" s="182" t="s">
        <v>473</v>
      </c>
      <c r="D233" s="182" t="s">
        <v>151</v>
      </c>
      <c r="E233" s="183" t="s">
        <v>474</v>
      </c>
      <c r="F233" s="184" t="s">
        <v>475</v>
      </c>
      <c r="G233" s="185" t="s">
        <v>154</v>
      </c>
      <c r="H233" s="186">
        <v>4</v>
      </c>
      <c r="I233" s="187"/>
      <c r="J233" s="187"/>
      <c r="K233" s="188">
        <f t="shared" ref="K233:K246" si="66">ROUND(P233*H233,2)</f>
        <v>0</v>
      </c>
      <c r="L233" s="189"/>
      <c r="M233" s="36"/>
      <c r="N233" s="190" t="s">
        <v>1</v>
      </c>
      <c r="O233" s="191" t="s">
        <v>43</v>
      </c>
      <c r="P233" s="192">
        <f t="shared" ref="P233:P246" si="67">I233+J233</f>
        <v>0</v>
      </c>
      <c r="Q233" s="192">
        <f t="shared" ref="Q233:Q246" si="68">ROUND(I233*H233,2)</f>
        <v>0</v>
      </c>
      <c r="R233" s="192">
        <f t="shared" ref="R233:R246" si="69">ROUND(J233*H233,2)</f>
        <v>0</v>
      </c>
      <c r="S233" s="68"/>
      <c r="T233" s="193">
        <f t="shared" ref="T233:T246" si="70">S233*H233</f>
        <v>0</v>
      </c>
      <c r="U233" s="193">
        <v>0</v>
      </c>
      <c r="V233" s="193">
        <f t="shared" ref="V233:V246" si="71">U233*H233</f>
        <v>0</v>
      </c>
      <c r="W233" s="193">
        <v>7.2000000000000005E-4</v>
      </c>
      <c r="X233" s="194">
        <f t="shared" ref="X233:X246" si="72">W233*H233</f>
        <v>2.8800000000000002E-3</v>
      </c>
      <c r="Y233" s="31"/>
      <c r="Z233" s="31"/>
      <c r="AA233" s="31"/>
      <c r="AB233" s="31"/>
      <c r="AC233" s="31"/>
      <c r="AD233" s="31"/>
      <c r="AE233" s="31"/>
      <c r="AR233" s="195" t="s">
        <v>211</v>
      </c>
      <c r="AT233" s="195" t="s">
        <v>151</v>
      </c>
      <c r="AU233" s="195" t="s">
        <v>86</v>
      </c>
      <c r="AY233" s="14" t="s">
        <v>146</v>
      </c>
      <c r="BE233" s="196">
        <f t="shared" ref="BE233:BE246" si="73">IF(O233="základní",K233,0)</f>
        <v>0</v>
      </c>
      <c r="BF233" s="196">
        <f t="shared" ref="BF233:BF246" si="74">IF(O233="snížená",K233,0)</f>
        <v>0</v>
      </c>
      <c r="BG233" s="196">
        <f t="shared" ref="BG233:BG246" si="75">IF(O233="zákl. přenesená",K233,0)</f>
        <v>0</v>
      </c>
      <c r="BH233" s="196">
        <f t="shared" ref="BH233:BH246" si="76">IF(O233="sníž. přenesená",K233,0)</f>
        <v>0</v>
      </c>
      <c r="BI233" s="196">
        <f t="shared" ref="BI233:BI246" si="77">IF(O233="nulová",K233,0)</f>
        <v>0</v>
      </c>
      <c r="BJ233" s="14" t="s">
        <v>22</v>
      </c>
      <c r="BK233" s="196">
        <f t="shared" ref="BK233:BK246" si="78">ROUND(P233*H233,2)</f>
        <v>0</v>
      </c>
      <c r="BL233" s="14" t="s">
        <v>211</v>
      </c>
      <c r="BM233" s="195" t="s">
        <v>476</v>
      </c>
    </row>
    <row r="234" spans="1:65" s="2" customFormat="1" ht="13.9" customHeight="1">
      <c r="A234" s="31"/>
      <c r="B234" s="32"/>
      <c r="C234" s="182" t="s">
        <v>477</v>
      </c>
      <c r="D234" s="182" t="s">
        <v>151</v>
      </c>
      <c r="E234" s="183" t="s">
        <v>478</v>
      </c>
      <c r="F234" s="184" t="s">
        <v>479</v>
      </c>
      <c r="G234" s="185" t="s">
        <v>178</v>
      </c>
      <c r="H234" s="186">
        <v>0.5</v>
      </c>
      <c r="I234" s="187"/>
      <c r="J234" s="187"/>
      <c r="K234" s="188">
        <f t="shared" si="66"/>
        <v>0</v>
      </c>
      <c r="L234" s="189"/>
      <c r="M234" s="36"/>
      <c r="N234" s="190" t="s">
        <v>1</v>
      </c>
      <c r="O234" s="191" t="s">
        <v>43</v>
      </c>
      <c r="P234" s="192">
        <f t="shared" si="67"/>
        <v>0</v>
      </c>
      <c r="Q234" s="192">
        <f t="shared" si="68"/>
        <v>0</v>
      </c>
      <c r="R234" s="192">
        <f t="shared" si="69"/>
        <v>0</v>
      </c>
      <c r="S234" s="68"/>
      <c r="T234" s="193">
        <f t="shared" si="70"/>
        <v>0</v>
      </c>
      <c r="U234" s="193">
        <v>6.8000000000000005E-4</v>
      </c>
      <c r="V234" s="193">
        <f t="shared" si="71"/>
        <v>3.4000000000000002E-4</v>
      </c>
      <c r="W234" s="193">
        <v>0</v>
      </c>
      <c r="X234" s="194">
        <f t="shared" si="72"/>
        <v>0</v>
      </c>
      <c r="Y234" s="31"/>
      <c r="Z234" s="31"/>
      <c r="AA234" s="31"/>
      <c r="AB234" s="31"/>
      <c r="AC234" s="31"/>
      <c r="AD234" s="31"/>
      <c r="AE234" s="31"/>
      <c r="AR234" s="195" t="s">
        <v>211</v>
      </c>
      <c r="AT234" s="195" t="s">
        <v>151</v>
      </c>
      <c r="AU234" s="195" t="s">
        <v>86</v>
      </c>
      <c r="AY234" s="14" t="s">
        <v>146</v>
      </c>
      <c r="BE234" s="196">
        <f t="shared" si="73"/>
        <v>0</v>
      </c>
      <c r="BF234" s="196">
        <f t="shared" si="74"/>
        <v>0</v>
      </c>
      <c r="BG234" s="196">
        <f t="shared" si="75"/>
        <v>0</v>
      </c>
      <c r="BH234" s="196">
        <f t="shared" si="76"/>
        <v>0</v>
      </c>
      <c r="BI234" s="196">
        <f t="shared" si="77"/>
        <v>0</v>
      </c>
      <c r="BJ234" s="14" t="s">
        <v>22</v>
      </c>
      <c r="BK234" s="196">
        <f t="shared" si="78"/>
        <v>0</v>
      </c>
      <c r="BL234" s="14" t="s">
        <v>211</v>
      </c>
      <c r="BM234" s="195" t="s">
        <v>480</v>
      </c>
    </row>
    <row r="235" spans="1:65" s="2" customFormat="1" ht="13.9" customHeight="1">
      <c r="A235" s="31"/>
      <c r="B235" s="32"/>
      <c r="C235" s="182" t="s">
        <v>481</v>
      </c>
      <c r="D235" s="182" t="s">
        <v>151</v>
      </c>
      <c r="E235" s="183" t="s">
        <v>482</v>
      </c>
      <c r="F235" s="184" t="s">
        <v>483</v>
      </c>
      <c r="G235" s="185" t="s">
        <v>178</v>
      </c>
      <c r="H235" s="186">
        <v>1</v>
      </c>
      <c r="I235" s="187"/>
      <c r="J235" s="187"/>
      <c r="K235" s="188">
        <f t="shared" si="66"/>
        <v>0</v>
      </c>
      <c r="L235" s="189"/>
      <c r="M235" s="36"/>
      <c r="N235" s="190" t="s">
        <v>1</v>
      </c>
      <c r="O235" s="191" t="s">
        <v>43</v>
      </c>
      <c r="P235" s="192">
        <f t="shared" si="67"/>
        <v>0</v>
      </c>
      <c r="Q235" s="192">
        <f t="shared" si="68"/>
        <v>0</v>
      </c>
      <c r="R235" s="192">
        <f t="shared" si="69"/>
        <v>0</v>
      </c>
      <c r="S235" s="68"/>
      <c r="T235" s="193">
        <f t="shared" si="70"/>
        <v>0</v>
      </c>
      <c r="U235" s="193">
        <v>6.7000000000000002E-4</v>
      </c>
      <c r="V235" s="193">
        <f t="shared" si="71"/>
        <v>6.7000000000000002E-4</v>
      </c>
      <c r="W235" s="193">
        <v>0</v>
      </c>
      <c r="X235" s="194">
        <f t="shared" si="72"/>
        <v>0</v>
      </c>
      <c r="Y235" s="31"/>
      <c r="Z235" s="31"/>
      <c r="AA235" s="31"/>
      <c r="AB235" s="31"/>
      <c r="AC235" s="31"/>
      <c r="AD235" s="31"/>
      <c r="AE235" s="31"/>
      <c r="AR235" s="195" t="s">
        <v>211</v>
      </c>
      <c r="AT235" s="195" t="s">
        <v>151</v>
      </c>
      <c r="AU235" s="195" t="s">
        <v>86</v>
      </c>
      <c r="AY235" s="14" t="s">
        <v>146</v>
      </c>
      <c r="BE235" s="196">
        <f t="shared" si="73"/>
        <v>0</v>
      </c>
      <c r="BF235" s="196">
        <f t="shared" si="74"/>
        <v>0</v>
      </c>
      <c r="BG235" s="196">
        <f t="shared" si="75"/>
        <v>0</v>
      </c>
      <c r="BH235" s="196">
        <f t="shared" si="76"/>
        <v>0</v>
      </c>
      <c r="BI235" s="196">
        <f t="shared" si="77"/>
        <v>0</v>
      </c>
      <c r="BJ235" s="14" t="s">
        <v>22</v>
      </c>
      <c r="BK235" s="196">
        <f t="shared" si="78"/>
        <v>0</v>
      </c>
      <c r="BL235" s="14" t="s">
        <v>211</v>
      </c>
      <c r="BM235" s="195" t="s">
        <v>484</v>
      </c>
    </row>
    <row r="236" spans="1:65" s="2" customFormat="1" ht="13.9" customHeight="1">
      <c r="A236" s="31"/>
      <c r="B236" s="32"/>
      <c r="C236" s="182" t="s">
        <v>485</v>
      </c>
      <c r="D236" s="182" t="s">
        <v>151</v>
      </c>
      <c r="E236" s="183" t="s">
        <v>486</v>
      </c>
      <c r="F236" s="184" t="s">
        <v>487</v>
      </c>
      <c r="G236" s="185" t="s">
        <v>178</v>
      </c>
      <c r="H236" s="186">
        <v>15</v>
      </c>
      <c r="I236" s="187"/>
      <c r="J236" s="187"/>
      <c r="K236" s="188">
        <f t="shared" si="66"/>
        <v>0</v>
      </c>
      <c r="L236" s="189"/>
      <c r="M236" s="36"/>
      <c r="N236" s="190" t="s">
        <v>1</v>
      </c>
      <c r="O236" s="191" t="s">
        <v>43</v>
      </c>
      <c r="P236" s="192">
        <f t="shared" si="67"/>
        <v>0</v>
      </c>
      <c r="Q236" s="192">
        <f t="shared" si="68"/>
        <v>0</v>
      </c>
      <c r="R236" s="192">
        <f t="shared" si="69"/>
        <v>0</v>
      </c>
      <c r="S236" s="68"/>
      <c r="T236" s="193">
        <f t="shared" si="70"/>
        <v>0</v>
      </c>
      <c r="U236" s="193">
        <v>1.24E-3</v>
      </c>
      <c r="V236" s="193">
        <f t="shared" si="71"/>
        <v>1.8599999999999998E-2</v>
      </c>
      <c r="W236" s="193">
        <v>0</v>
      </c>
      <c r="X236" s="194">
        <f t="shared" si="72"/>
        <v>0</v>
      </c>
      <c r="Y236" s="31"/>
      <c r="Z236" s="31"/>
      <c r="AA236" s="31"/>
      <c r="AB236" s="31"/>
      <c r="AC236" s="31"/>
      <c r="AD236" s="31"/>
      <c r="AE236" s="31"/>
      <c r="AR236" s="195" t="s">
        <v>211</v>
      </c>
      <c r="AT236" s="195" t="s">
        <v>151</v>
      </c>
      <c r="AU236" s="195" t="s">
        <v>86</v>
      </c>
      <c r="AY236" s="14" t="s">
        <v>146</v>
      </c>
      <c r="BE236" s="196">
        <f t="shared" si="73"/>
        <v>0</v>
      </c>
      <c r="BF236" s="196">
        <f t="shared" si="74"/>
        <v>0</v>
      </c>
      <c r="BG236" s="196">
        <f t="shared" si="75"/>
        <v>0</v>
      </c>
      <c r="BH236" s="196">
        <f t="shared" si="76"/>
        <v>0</v>
      </c>
      <c r="BI236" s="196">
        <f t="shared" si="77"/>
        <v>0</v>
      </c>
      <c r="BJ236" s="14" t="s">
        <v>22</v>
      </c>
      <c r="BK236" s="196">
        <f t="shared" si="78"/>
        <v>0</v>
      </c>
      <c r="BL236" s="14" t="s">
        <v>211</v>
      </c>
      <c r="BM236" s="195" t="s">
        <v>488</v>
      </c>
    </row>
    <row r="237" spans="1:65" s="2" customFormat="1" ht="13.9" customHeight="1">
      <c r="A237" s="31"/>
      <c r="B237" s="32"/>
      <c r="C237" s="182" t="s">
        <v>489</v>
      </c>
      <c r="D237" s="182" t="s">
        <v>151</v>
      </c>
      <c r="E237" s="183" t="s">
        <v>490</v>
      </c>
      <c r="F237" s="184" t="s">
        <v>491</v>
      </c>
      <c r="G237" s="185" t="s">
        <v>178</v>
      </c>
      <c r="H237" s="186">
        <v>8</v>
      </c>
      <c r="I237" s="187"/>
      <c r="J237" s="187"/>
      <c r="K237" s="188">
        <f t="shared" si="66"/>
        <v>0</v>
      </c>
      <c r="L237" s="189"/>
      <c r="M237" s="36"/>
      <c r="N237" s="190" t="s">
        <v>1</v>
      </c>
      <c r="O237" s="191" t="s">
        <v>43</v>
      </c>
      <c r="P237" s="192">
        <f t="shared" si="67"/>
        <v>0</v>
      </c>
      <c r="Q237" s="192">
        <f t="shared" si="68"/>
        <v>0</v>
      </c>
      <c r="R237" s="192">
        <f t="shared" si="69"/>
        <v>0</v>
      </c>
      <c r="S237" s="68"/>
      <c r="T237" s="193">
        <f t="shared" si="70"/>
        <v>0</v>
      </c>
      <c r="U237" s="193">
        <v>1.6100000000000001E-3</v>
      </c>
      <c r="V237" s="193">
        <f t="shared" si="71"/>
        <v>1.2880000000000001E-2</v>
      </c>
      <c r="W237" s="193">
        <v>0</v>
      </c>
      <c r="X237" s="194">
        <f t="shared" si="72"/>
        <v>0</v>
      </c>
      <c r="Y237" s="31"/>
      <c r="Z237" s="31"/>
      <c r="AA237" s="31"/>
      <c r="AB237" s="31"/>
      <c r="AC237" s="31"/>
      <c r="AD237" s="31"/>
      <c r="AE237" s="31"/>
      <c r="AR237" s="195" t="s">
        <v>211</v>
      </c>
      <c r="AT237" s="195" t="s">
        <v>151</v>
      </c>
      <c r="AU237" s="195" t="s">
        <v>86</v>
      </c>
      <c r="AY237" s="14" t="s">
        <v>146</v>
      </c>
      <c r="BE237" s="196">
        <f t="shared" si="73"/>
        <v>0</v>
      </c>
      <c r="BF237" s="196">
        <f t="shared" si="74"/>
        <v>0</v>
      </c>
      <c r="BG237" s="196">
        <f t="shared" si="75"/>
        <v>0</v>
      </c>
      <c r="BH237" s="196">
        <f t="shared" si="76"/>
        <v>0</v>
      </c>
      <c r="BI237" s="196">
        <f t="shared" si="77"/>
        <v>0</v>
      </c>
      <c r="BJ237" s="14" t="s">
        <v>22</v>
      </c>
      <c r="BK237" s="196">
        <f t="shared" si="78"/>
        <v>0</v>
      </c>
      <c r="BL237" s="14" t="s">
        <v>211</v>
      </c>
      <c r="BM237" s="195" t="s">
        <v>492</v>
      </c>
    </row>
    <row r="238" spans="1:65" s="2" customFormat="1" ht="22.15" customHeight="1">
      <c r="A238" s="31"/>
      <c r="B238" s="32"/>
      <c r="C238" s="182" t="s">
        <v>493</v>
      </c>
      <c r="D238" s="182" t="s">
        <v>151</v>
      </c>
      <c r="E238" s="183" t="s">
        <v>494</v>
      </c>
      <c r="F238" s="184" t="s">
        <v>495</v>
      </c>
      <c r="G238" s="185" t="s">
        <v>178</v>
      </c>
      <c r="H238" s="186">
        <v>15</v>
      </c>
      <c r="I238" s="187"/>
      <c r="J238" s="187"/>
      <c r="K238" s="188">
        <f t="shared" si="66"/>
        <v>0</v>
      </c>
      <c r="L238" s="189"/>
      <c r="M238" s="36"/>
      <c r="N238" s="190" t="s">
        <v>1</v>
      </c>
      <c r="O238" s="191" t="s">
        <v>43</v>
      </c>
      <c r="P238" s="192">
        <f t="shared" si="67"/>
        <v>0</v>
      </c>
      <c r="Q238" s="192">
        <f t="shared" si="68"/>
        <v>0</v>
      </c>
      <c r="R238" s="192">
        <f t="shared" si="69"/>
        <v>0</v>
      </c>
      <c r="S238" s="68"/>
      <c r="T238" s="193">
        <f t="shared" si="70"/>
        <v>0</v>
      </c>
      <c r="U238" s="193">
        <v>5.0000000000000002E-5</v>
      </c>
      <c r="V238" s="193">
        <f t="shared" si="71"/>
        <v>7.5000000000000002E-4</v>
      </c>
      <c r="W238" s="193">
        <v>0</v>
      </c>
      <c r="X238" s="194">
        <f t="shared" si="72"/>
        <v>0</v>
      </c>
      <c r="Y238" s="31"/>
      <c r="Z238" s="31"/>
      <c r="AA238" s="31"/>
      <c r="AB238" s="31"/>
      <c r="AC238" s="31"/>
      <c r="AD238" s="31"/>
      <c r="AE238" s="31"/>
      <c r="AR238" s="195" t="s">
        <v>211</v>
      </c>
      <c r="AT238" s="195" t="s">
        <v>151</v>
      </c>
      <c r="AU238" s="195" t="s">
        <v>86</v>
      </c>
      <c r="AY238" s="14" t="s">
        <v>146</v>
      </c>
      <c r="BE238" s="196">
        <f t="shared" si="73"/>
        <v>0</v>
      </c>
      <c r="BF238" s="196">
        <f t="shared" si="74"/>
        <v>0</v>
      </c>
      <c r="BG238" s="196">
        <f t="shared" si="75"/>
        <v>0</v>
      </c>
      <c r="BH238" s="196">
        <f t="shared" si="76"/>
        <v>0</v>
      </c>
      <c r="BI238" s="196">
        <f t="shared" si="77"/>
        <v>0</v>
      </c>
      <c r="BJ238" s="14" t="s">
        <v>22</v>
      </c>
      <c r="BK238" s="196">
        <f t="shared" si="78"/>
        <v>0</v>
      </c>
      <c r="BL238" s="14" t="s">
        <v>211</v>
      </c>
      <c r="BM238" s="195" t="s">
        <v>496</v>
      </c>
    </row>
    <row r="239" spans="1:65" s="2" customFormat="1" ht="22.15" customHeight="1">
      <c r="A239" s="31"/>
      <c r="B239" s="32"/>
      <c r="C239" s="182" t="s">
        <v>497</v>
      </c>
      <c r="D239" s="182" t="s">
        <v>151</v>
      </c>
      <c r="E239" s="183" t="s">
        <v>498</v>
      </c>
      <c r="F239" s="184" t="s">
        <v>499</v>
      </c>
      <c r="G239" s="185" t="s">
        <v>178</v>
      </c>
      <c r="H239" s="186">
        <v>8</v>
      </c>
      <c r="I239" s="187"/>
      <c r="J239" s="187"/>
      <c r="K239" s="188">
        <f t="shared" si="66"/>
        <v>0</v>
      </c>
      <c r="L239" s="189"/>
      <c r="M239" s="36"/>
      <c r="N239" s="190" t="s">
        <v>1</v>
      </c>
      <c r="O239" s="191" t="s">
        <v>43</v>
      </c>
      <c r="P239" s="192">
        <f t="shared" si="67"/>
        <v>0</v>
      </c>
      <c r="Q239" s="192">
        <f t="shared" si="68"/>
        <v>0</v>
      </c>
      <c r="R239" s="192">
        <f t="shared" si="69"/>
        <v>0</v>
      </c>
      <c r="S239" s="68"/>
      <c r="T239" s="193">
        <f t="shared" si="70"/>
        <v>0</v>
      </c>
      <c r="U239" s="193">
        <v>6.0000000000000002E-5</v>
      </c>
      <c r="V239" s="193">
        <f t="shared" si="71"/>
        <v>4.8000000000000001E-4</v>
      </c>
      <c r="W239" s="193">
        <v>0</v>
      </c>
      <c r="X239" s="194">
        <f t="shared" si="72"/>
        <v>0</v>
      </c>
      <c r="Y239" s="31"/>
      <c r="Z239" s="31"/>
      <c r="AA239" s="31"/>
      <c r="AB239" s="31"/>
      <c r="AC239" s="31"/>
      <c r="AD239" s="31"/>
      <c r="AE239" s="31"/>
      <c r="AR239" s="195" t="s">
        <v>211</v>
      </c>
      <c r="AT239" s="195" t="s">
        <v>151</v>
      </c>
      <c r="AU239" s="195" t="s">
        <v>86</v>
      </c>
      <c r="AY239" s="14" t="s">
        <v>146</v>
      </c>
      <c r="BE239" s="196">
        <f t="shared" si="73"/>
        <v>0</v>
      </c>
      <c r="BF239" s="196">
        <f t="shared" si="74"/>
        <v>0</v>
      </c>
      <c r="BG239" s="196">
        <f t="shared" si="75"/>
        <v>0</v>
      </c>
      <c r="BH239" s="196">
        <f t="shared" si="76"/>
        <v>0</v>
      </c>
      <c r="BI239" s="196">
        <f t="shared" si="77"/>
        <v>0</v>
      </c>
      <c r="BJ239" s="14" t="s">
        <v>22</v>
      </c>
      <c r="BK239" s="196">
        <f t="shared" si="78"/>
        <v>0</v>
      </c>
      <c r="BL239" s="14" t="s">
        <v>211</v>
      </c>
      <c r="BM239" s="195" t="s">
        <v>500</v>
      </c>
    </row>
    <row r="240" spans="1:65" s="2" customFormat="1" ht="22.15" customHeight="1">
      <c r="A240" s="31"/>
      <c r="B240" s="32"/>
      <c r="C240" s="182" t="s">
        <v>501</v>
      </c>
      <c r="D240" s="182" t="s">
        <v>151</v>
      </c>
      <c r="E240" s="183" t="s">
        <v>502</v>
      </c>
      <c r="F240" s="184" t="s">
        <v>503</v>
      </c>
      <c r="G240" s="185" t="s">
        <v>154</v>
      </c>
      <c r="H240" s="186">
        <v>4</v>
      </c>
      <c r="I240" s="187"/>
      <c r="J240" s="187"/>
      <c r="K240" s="188">
        <f t="shared" si="66"/>
        <v>0</v>
      </c>
      <c r="L240" s="189"/>
      <c r="M240" s="36"/>
      <c r="N240" s="190" t="s">
        <v>1</v>
      </c>
      <c r="O240" s="191" t="s">
        <v>43</v>
      </c>
      <c r="P240" s="192">
        <f t="shared" si="67"/>
        <v>0</v>
      </c>
      <c r="Q240" s="192">
        <f t="shared" si="68"/>
        <v>0</v>
      </c>
      <c r="R240" s="192">
        <f t="shared" si="69"/>
        <v>0</v>
      </c>
      <c r="S240" s="68"/>
      <c r="T240" s="193">
        <f t="shared" si="70"/>
        <v>0</v>
      </c>
      <c r="U240" s="193">
        <v>5.0000000000000002E-5</v>
      </c>
      <c r="V240" s="193">
        <f t="shared" si="71"/>
        <v>2.0000000000000001E-4</v>
      </c>
      <c r="W240" s="193">
        <v>0</v>
      </c>
      <c r="X240" s="194">
        <f t="shared" si="72"/>
        <v>0</v>
      </c>
      <c r="Y240" s="31"/>
      <c r="Z240" s="31"/>
      <c r="AA240" s="31"/>
      <c r="AB240" s="31"/>
      <c r="AC240" s="31"/>
      <c r="AD240" s="31"/>
      <c r="AE240" s="31"/>
      <c r="AR240" s="195" t="s">
        <v>211</v>
      </c>
      <c r="AT240" s="195" t="s">
        <v>151</v>
      </c>
      <c r="AU240" s="195" t="s">
        <v>86</v>
      </c>
      <c r="AY240" s="14" t="s">
        <v>146</v>
      </c>
      <c r="BE240" s="196">
        <f t="shared" si="73"/>
        <v>0</v>
      </c>
      <c r="BF240" s="196">
        <f t="shared" si="74"/>
        <v>0</v>
      </c>
      <c r="BG240" s="196">
        <f t="shared" si="75"/>
        <v>0</v>
      </c>
      <c r="BH240" s="196">
        <f t="shared" si="76"/>
        <v>0</v>
      </c>
      <c r="BI240" s="196">
        <f t="shared" si="77"/>
        <v>0</v>
      </c>
      <c r="BJ240" s="14" t="s">
        <v>22</v>
      </c>
      <c r="BK240" s="196">
        <f t="shared" si="78"/>
        <v>0</v>
      </c>
      <c r="BL240" s="14" t="s">
        <v>211</v>
      </c>
      <c r="BM240" s="195" t="s">
        <v>504</v>
      </c>
    </row>
    <row r="241" spans="1:65" s="2" customFormat="1" ht="13.9" customHeight="1">
      <c r="A241" s="31"/>
      <c r="B241" s="32"/>
      <c r="C241" s="182" t="s">
        <v>505</v>
      </c>
      <c r="D241" s="182" t="s">
        <v>151</v>
      </c>
      <c r="E241" s="183" t="s">
        <v>506</v>
      </c>
      <c r="F241" s="184" t="s">
        <v>507</v>
      </c>
      <c r="G241" s="185" t="s">
        <v>178</v>
      </c>
      <c r="H241" s="186">
        <v>23</v>
      </c>
      <c r="I241" s="187"/>
      <c r="J241" s="187"/>
      <c r="K241" s="188">
        <f t="shared" si="66"/>
        <v>0</v>
      </c>
      <c r="L241" s="189"/>
      <c r="M241" s="36"/>
      <c r="N241" s="190" t="s">
        <v>1</v>
      </c>
      <c r="O241" s="191" t="s">
        <v>43</v>
      </c>
      <c r="P241" s="192">
        <f t="shared" si="67"/>
        <v>0</v>
      </c>
      <c r="Q241" s="192">
        <f t="shared" si="68"/>
        <v>0</v>
      </c>
      <c r="R241" s="192">
        <f t="shared" si="69"/>
        <v>0</v>
      </c>
      <c r="S241" s="68"/>
      <c r="T241" s="193">
        <f t="shared" si="70"/>
        <v>0</v>
      </c>
      <c r="U241" s="193">
        <v>3.0000000000000001E-5</v>
      </c>
      <c r="V241" s="193">
        <f t="shared" si="71"/>
        <v>6.8999999999999997E-4</v>
      </c>
      <c r="W241" s="193">
        <v>1.06E-3</v>
      </c>
      <c r="X241" s="194">
        <f t="shared" si="72"/>
        <v>2.4379999999999999E-2</v>
      </c>
      <c r="Y241" s="31"/>
      <c r="Z241" s="31"/>
      <c r="AA241" s="31"/>
      <c r="AB241" s="31"/>
      <c r="AC241" s="31"/>
      <c r="AD241" s="31"/>
      <c r="AE241" s="31"/>
      <c r="AR241" s="195" t="s">
        <v>211</v>
      </c>
      <c r="AT241" s="195" t="s">
        <v>151</v>
      </c>
      <c r="AU241" s="195" t="s">
        <v>86</v>
      </c>
      <c r="AY241" s="14" t="s">
        <v>146</v>
      </c>
      <c r="BE241" s="196">
        <f t="shared" si="73"/>
        <v>0</v>
      </c>
      <c r="BF241" s="196">
        <f t="shared" si="74"/>
        <v>0</v>
      </c>
      <c r="BG241" s="196">
        <f t="shared" si="75"/>
        <v>0</v>
      </c>
      <c r="BH241" s="196">
        <f t="shared" si="76"/>
        <v>0</v>
      </c>
      <c r="BI241" s="196">
        <f t="shared" si="77"/>
        <v>0</v>
      </c>
      <c r="BJ241" s="14" t="s">
        <v>22</v>
      </c>
      <c r="BK241" s="196">
        <f t="shared" si="78"/>
        <v>0</v>
      </c>
      <c r="BL241" s="14" t="s">
        <v>211</v>
      </c>
      <c r="BM241" s="195" t="s">
        <v>508</v>
      </c>
    </row>
    <row r="242" spans="1:65" s="2" customFormat="1" ht="13.9" customHeight="1">
      <c r="A242" s="31"/>
      <c r="B242" s="32"/>
      <c r="C242" s="182" t="s">
        <v>509</v>
      </c>
      <c r="D242" s="182" t="s">
        <v>151</v>
      </c>
      <c r="E242" s="183" t="s">
        <v>510</v>
      </c>
      <c r="F242" s="184" t="s">
        <v>511</v>
      </c>
      <c r="G242" s="185" t="s">
        <v>178</v>
      </c>
      <c r="H242" s="186">
        <v>23</v>
      </c>
      <c r="I242" s="187"/>
      <c r="J242" s="187"/>
      <c r="K242" s="188">
        <f t="shared" si="66"/>
        <v>0</v>
      </c>
      <c r="L242" s="189"/>
      <c r="M242" s="36"/>
      <c r="N242" s="190" t="s">
        <v>1</v>
      </c>
      <c r="O242" s="191" t="s">
        <v>43</v>
      </c>
      <c r="P242" s="192">
        <f t="shared" si="67"/>
        <v>0</v>
      </c>
      <c r="Q242" s="192">
        <f t="shared" si="68"/>
        <v>0</v>
      </c>
      <c r="R242" s="192">
        <f t="shared" si="69"/>
        <v>0</v>
      </c>
      <c r="S242" s="68"/>
      <c r="T242" s="193">
        <f t="shared" si="70"/>
        <v>0</v>
      </c>
      <c r="U242" s="193">
        <v>0</v>
      </c>
      <c r="V242" s="193">
        <f t="shared" si="71"/>
        <v>0</v>
      </c>
      <c r="W242" s="193">
        <v>0</v>
      </c>
      <c r="X242" s="194">
        <f t="shared" si="72"/>
        <v>0</v>
      </c>
      <c r="Y242" s="31"/>
      <c r="Z242" s="31"/>
      <c r="AA242" s="31"/>
      <c r="AB242" s="31"/>
      <c r="AC242" s="31"/>
      <c r="AD242" s="31"/>
      <c r="AE242" s="31"/>
      <c r="AR242" s="195" t="s">
        <v>211</v>
      </c>
      <c r="AT242" s="195" t="s">
        <v>151</v>
      </c>
      <c r="AU242" s="195" t="s">
        <v>86</v>
      </c>
      <c r="AY242" s="14" t="s">
        <v>146</v>
      </c>
      <c r="BE242" s="196">
        <f t="shared" si="73"/>
        <v>0</v>
      </c>
      <c r="BF242" s="196">
        <f t="shared" si="74"/>
        <v>0</v>
      </c>
      <c r="BG242" s="196">
        <f t="shared" si="75"/>
        <v>0</v>
      </c>
      <c r="BH242" s="196">
        <f t="shared" si="76"/>
        <v>0</v>
      </c>
      <c r="BI242" s="196">
        <f t="shared" si="77"/>
        <v>0</v>
      </c>
      <c r="BJ242" s="14" t="s">
        <v>22</v>
      </c>
      <c r="BK242" s="196">
        <f t="shared" si="78"/>
        <v>0</v>
      </c>
      <c r="BL242" s="14" t="s">
        <v>211</v>
      </c>
      <c r="BM242" s="195" t="s">
        <v>512</v>
      </c>
    </row>
    <row r="243" spans="1:65" s="2" customFormat="1" ht="13.9" customHeight="1">
      <c r="A243" s="31"/>
      <c r="B243" s="32"/>
      <c r="C243" s="182" t="s">
        <v>513</v>
      </c>
      <c r="D243" s="182" t="s">
        <v>151</v>
      </c>
      <c r="E243" s="183" t="s">
        <v>514</v>
      </c>
      <c r="F243" s="184" t="s">
        <v>515</v>
      </c>
      <c r="G243" s="185" t="s">
        <v>154</v>
      </c>
      <c r="H243" s="186">
        <v>6</v>
      </c>
      <c r="I243" s="187"/>
      <c r="J243" s="187"/>
      <c r="K243" s="188">
        <f t="shared" si="66"/>
        <v>0</v>
      </c>
      <c r="L243" s="189"/>
      <c r="M243" s="36"/>
      <c r="N243" s="190" t="s">
        <v>1</v>
      </c>
      <c r="O243" s="191" t="s">
        <v>43</v>
      </c>
      <c r="P243" s="192">
        <f t="shared" si="67"/>
        <v>0</v>
      </c>
      <c r="Q243" s="192">
        <f t="shared" si="68"/>
        <v>0</v>
      </c>
      <c r="R243" s="192">
        <f t="shared" si="69"/>
        <v>0</v>
      </c>
      <c r="S243" s="68"/>
      <c r="T243" s="193">
        <f t="shared" si="70"/>
        <v>0</v>
      </c>
      <c r="U243" s="193">
        <v>2.0000000000000002E-5</v>
      </c>
      <c r="V243" s="193">
        <f t="shared" si="71"/>
        <v>1.2000000000000002E-4</v>
      </c>
      <c r="W243" s="193">
        <v>0</v>
      </c>
      <c r="X243" s="194">
        <f t="shared" si="72"/>
        <v>0</v>
      </c>
      <c r="Y243" s="31"/>
      <c r="Z243" s="31"/>
      <c r="AA243" s="31"/>
      <c r="AB243" s="31"/>
      <c r="AC243" s="31"/>
      <c r="AD243" s="31"/>
      <c r="AE243" s="31"/>
      <c r="AR243" s="195" t="s">
        <v>211</v>
      </c>
      <c r="AT243" s="195" t="s">
        <v>151</v>
      </c>
      <c r="AU243" s="195" t="s">
        <v>86</v>
      </c>
      <c r="AY243" s="14" t="s">
        <v>146</v>
      </c>
      <c r="BE243" s="196">
        <f t="shared" si="73"/>
        <v>0</v>
      </c>
      <c r="BF243" s="196">
        <f t="shared" si="74"/>
        <v>0</v>
      </c>
      <c r="BG243" s="196">
        <f t="shared" si="75"/>
        <v>0</v>
      </c>
      <c r="BH243" s="196">
        <f t="shared" si="76"/>
        <v>0</v>
      </c>
      <c r="BI243" s="196">
        <f t="shared" si="77"/>
        <v>0</v>
      </c>
      <c r="BJ243" s="14" t="s">
        <v>22</v>
      </c>
      <c r="BK243" s="196">
        <f t="shared" si="78"/>
        <v>0</v>
      </c>
      <c r="BL243" s="14" t="s">
        <v>211</v>
      </c>
      <c r="BM243" s="195" t="s">
        <v>516</v>
      </c>
    </row>
    <row r="244" spans="1:65" s="2" customFormat="1" ht="22.15" customHeight="1">
      <c r="A244" s="31"/>
      <c r="B244" s="32"/>
      <c r="C244" s="182" t="s">
        <v>517</v>
      </c>
      <c r="D244" s="182" t="s">
        <v>151</v>
      </c>
      <c r="E244" s="183" t="s">
        <v>518</v>
      </c>
      <c r="F244" s="184" t="s">
        <v>519</v>
      </c>
      <c r="G244" s="185" t="s">
        <v>154</v>
      </c>
      <c r="H244" s="186">
        <v>6</v>
      </c>
      <c r="I244" s="187"/>
      <c r="J244" s="187"/>
      <c r="K244" s="188">
        <f t="shared" si="66"/>
        <v>0</v>
      </c>
      <c r="L244" s="189"/>
      <c r="M244" s="36"/>
      <c r="N244" s="190" t="s">
        <v>1</v>
      </c>
      <c r="O244" s="191" t="s">
        <v>43</v>
      </c>
      <c r="P244" s="192">
        <f t="shared" si="67"/>
        <v>0</v>
      </c>
      <c r="Q244" s="192">
        <f t="shared" si="68"/>
        <v>0</v>
      </c>
      <c r="R244" s="192">
        <f t="shared" si="69"/>
        <v>0</v>
      </c>
      <c r="S244" s="68"/>
      <c r="T244" s="193">
        <f t="shared" si="70"/>
        <v>0</v>
      </c>
      <c r="U244" s="193">
        <v>1.1E-4</v>
      </c>
      <c r="V244" s="193">
        <f t="shared" si="71"/>
        <v>6.6E-4</v>
      </c>
      <c r="W244" s="193">
        <v>0</v>
      </c>
      <c r="X244" s="194">
        <f t="shared" si="72"/>
        <v>0</v>
      </c>
      <c r="Y244" s="31"/>
      <c r="Z244" s="31"/>
      <c r="AA244" s="31"/>
      <c r="AB244" s="31"/>
      <c r="AC244" s="31"/>
      <c r="AD244" s="31"/>
      <c r="AE244" s="31"/>
      <c r="AR244" s="195" t="s">
        <v>211</v>
      </c>
      <c r="AT244" s="195" t="s">
        <v>151</v>
      </c>
      <c r="AU244" s="195" t="s">
        <v>86</v>
      </c>
      <c r="AY244" s="14" t="s">
        <v>146</v>
      </c>
      <c r="BE244" s="196">
        <f t="shared" si="73"/>
        <v>0</v>
      </c>
      <c r="BF244" s="196">
        <f t="shared" si="74"/>
        <v>0</v>
      </c>
      <c r="BG244" s="196">
        <f t="shared" si="75"/>
        <v>0</v>
      </c>
      <c r="BH244" s="196">
        <f t="shared" si="76"/>
        <v>0</v>
      </c>
      <c r="BI244" s="196">
        <f t="shared" si="77"/>
        <v>0</v>
      </c>
      <c r="BJ244" s="14" t="s">
        <v>22</v>
      </c>
      <c r="BK244" s="196">
        <f t="shared" si="78"/>
        <v>0</v>
      </c>
      <c r="BL244" s="14" t="s">
        <v>211</v>
      </c>
      <c r="BM244" s="195" t="s">
        <v>520</v>
      </c>
    </row>
    <row r="245" spans="1:65" s="2" customFormat="1" ht="22.15" customHeight="1">
      <c r="A245" s="31"/>
      <c r="B245" s="32"/>
      <c r="C245" s="182" t="s">
        <v>521</v>
      </c>
      <c r="D245" s="182" t="s">
        <v>151</v>
      </c>
      <c r="E245" s="183" t="s">
        <v>522</v>
      </c>
      <c r="F245" s="184" t="s">
        <v>523</v>
      </c>
      <c r="G245" s="185" t="s">
        <v>189</v>
      </c>
      <c r="H245" s="186">
        <v>3.5000000000000003E-2</v>
      </c>
      <c r="I245" s="187"/>
      <c r="J245" s="187"/>
      <c r="K245" s="188">
        <f t="shared" si="66"/>
        <v>0</v>
      </c>
      <c r="L245" s="189"/>
      <c r="M245" s="36"/>
      <c r="N245" s="190" t="s">
        <v>1</v>
      </c>
      <c r="O245" s="191" t="s">
        <v>43</v>
      </c>
      <c r="P245" s="192">
        <f t="shared" si="67"/>
        <v>0</v>
      </c>
      <c r="Q245" s="192">
        <f t="shared" si="68"/>
        <v>0</v>
      </c>
      <c r="R245" s="192">
        <f t="shared" si="69"/>
        <v>0</v>
      </c>
      <c r="S245" s="68"/>
      <c r="T245" s="193">
        <f t="shared" si="70"/>
        <v>0</v>
      </c>
      <c r="U245" s="193">
        <v>0</v>
      </c>
      <c r="V245" s="193">
        <f t="shared" si="71"/>
        <v>0</v>
      </c>
      <c r="W245" s="193">
        <v>0</v>
      </c>
      <c r="X245" s="194">
        <f t="shared" si="72"/>
        <v>0</v>
      </c>
      <c r="Y245" s="31"/>
      <c r="Z245" s="31"/>
      <c r="AA245" s="31"/>
      <c r="AB245" s="31"/>
      <c r="AC245" s="31"/>
      <c r="AD245" s="31"/>
      <c r="AE245" s="31"/>
      <c r="AR245" s="195" t="s">
        <v>211</v>
      </c>
      <c r="AT245" s="195" t="s">
        <v>151</v>
      </c>
      <c r="AU245" s="195" t="s">
        <v>86</v>
      </c>
      <c r="AY245" s="14" t="s">
        <v>146</v>
      </c>
      <c r="BE245" s="196">
        <f t="shared" si="73"/>
        <v>0</v>
      </c>
      <c r="BF245" s="196">
        <f t="shared" si="74"/>
        <v>0</v>
      </c>
      <c r="BG245" s="196">
        <f t="shared" si="75"/>
        <v>0</v>
      </c>
      <c r="BH245" s="196">
        <f t="shared" si="76"/>
        <v>0</v>
      </c>
      <c r="BI245" s="196">
        <f t="shared" si="77"/>
        <v>0</v>
      </c>
      <c r="BJ245" s="14" t="s">
        <v>22</v>
      </c>
      <c r="BK245" s="196">
        <f t="shared" si="78"/>
        <v>0</v>
      </c>
      <c r="BL245" s="14" t="s">
        <v>211</v>
      </c>
      <c r="BM245" s="195" t="s">
        <v>524</v>
      </c>
    </row>
    <row r="246" spans="1:65" s="2" customFormat="1" ht="22.15" customHeight="1">
      <c r="A246" s="31"/>
      <c r="B246" s="32"/>
      <c r="C246" s="182" t="s">
        <v>525</v>
      </c>
      <c r="D246" s="182" t="s">
        <v>151</v>
      </c>
      <c r="E246" s="183" t="s">
        <v>526</v>
      </c>
      <c r="F246" s="184" t="s">
        <v>527</v>
      </c>
      <c r="G246" s="185" t="s">
        <v>189</v>
      </c>
      <c r="H246" s="186">
        <v>3.5000000000000003E-2</v>
      </c>
      <c r="I246" s="187"/>
      <c r="J246" s="187"/>
      <c r="K246" s="188">
        <f t="shared" si="66"/>
        <v>0</v>
      </c>
      <c r="L246" s="189"/>
      <c r="M246" s="36"/>
      <c r="N246" s="190" t="s">
        <v>1</v>
      </c>
      <c r="O246" s="191" t="s">
        <v>43</v>
      </c>
      <c r="P246" s="192">
        <f t="shared" si="67"/>
        <v>0</v>
      </c>
      <c r="Q246" s="192">
        <f t="shared" si="68"/>
        <v>0</v>
      </c>
      <c r="R246" s="192">
        <f t="shared" si="69"/>
        <v>0</v>
      </c>
      <c r="S246" s="68"/>
      <c r="T246" s="193">
        <f t="shared" si="70"/>
        <v>0</v>
      </c>
      <c r="U246" s="193">
        <v>0</v>
      </c>
      <c r="V246" s="193">
        <f t="shared" si="71"/>
        <v>0</v>
      </c>
      <c r="W246" s="193">
        <v>0</v>
      </c>
      <c r="X246" s="194">
        <f t="shared" si="72"/>
        <v>0</v>
      </c>
      <c r="Y246" s="31"/>
      <c r="Z246" s="31"/>
      <c r="AA246" s="31"/>
      <c r="AB246" s="31"/>
      <c r="AC246" s="31"/>
      <c r="AD246" s="31"/>
      <c r="AE246" s="31"/>
      <c r="AR246" s="195" t="s">
        <v>211</v>
      </c>
      <c r="AT246" s="195" t="s">
        <v>151</v>
      </c>
      <c r="AU246" s="195" t="s">
        <v>86</v>
      </c>
      <c r="AY246" s="14" t="s">
        <v>146</v>
      </c>
      <c r="BE246" s="196">
        <f t="shared" si="73"/>
        <v>0</v>
      </c>
      <c r="BF246" s="196">
        <f t="shared" si="74"/>
        <v>0</v>
      </c>
      <c r="BG246" s="196">
        <f t="shared" si="75"/>
        <v>0</v>
      </c>
      <c r="BH246" s="196">
        <f t="shared" si="76"/>
        <v>0</v>
      </c>
      <c r="BI246" s="196">
        <f t="shared" si="77"/>
        <v>0</v>
      </c>
      <c r="BJ246" s="14" t="s">
        <v>22</v>
      </c>
      <c r="BK246" s="196">
        <f t="shared" si="78"/>
        <v>0</v>
      </c>
      <c r="BL246" s="14" t="s">
        <v>211</v>
      </c>
      <c r="BM246" s="195" t="s">
        <v>528</v>
      </c>
    </row>
    <row r="247" spans="1:65" s="12" customFormat="1" ht="22.9" customHeight="1">
      <c r="B247" s="165"/>
      <c r="C247" s="166"/>
      <c r="D247" s="167" t="s">
        <v>79</v>
      </c>
      <c r="E247" s="180" t="s">
        <v>529</v>
      </c>
      <c r="F247" s="180" t="s">
        <v>530</v>
      </c>
      <c r="G247" s="166"/>
      <c r="H247" s="166"/>
      <c r="I247" s="169"/>
      <c r="J247" s="169"/>
      <c r="K247" s="181">
        <f>BK247</f>
        <v>0</v>
      </c>
      <c r="L247" s="166"/>
      <c r="M247" s="171"/>
      <c r="N247" s="172"/>
      <c r="O247" s="173"/>
      <c r="P247" s="173"/>
      <c r="Q247" s="174">
        <f>SUM(Q248:Q262)</f>
        <v>0</v>
      </c>
      <c r="R247" s="174">
        <f>SUM(R248:R262)</f>
        <v>0</v>
      </c>
      <c r="S247" s="173"/>
      <c r="T247" s="175">
        <f>SUM(T248:T262)</f>
        <v>0</v>
      </c>
      <c r="U247" s="173"/>
      <c r="V247" s="175">
        <f>SUM(V248:V262)</f>
        <v>2.5640000000000003E-2</v>
      </c>
      <c r="W247" s="173"/>
      <c r="X247" s="176">
        <f>SUM(X248:X262)</f>
        <v>8.8000000000000005E-3</v>
      </c>
      <c r="AR247" s="177" t="s">
        <v>86</v>
      </c>
      <c r="AT247" s="178" t="s">
        <v>79</v>
      </c>
      <c r="AU247" s="178" t="s">
        <v>22</v>
      </c>
      <c r="AY247" s="177" t="s">
        <v>146</v>
      </c>
      <c r="BK247" s="179">
        <f>SUM(BK248:BK262)</f>
        <v>0</v>
      </c>
    </row>
    <row r="248" spans="1:65" s="2" customFormat="1" ht="13.9" customHeight="1">
      <c r="A248" s="31"/>
      <c r="B248" s="32"/>
      <c r="C248" s="182" t="s">
        <v>531</v>
      </c>
      <c r="D248" s="182" t="s">
        <v>151</v>
      </c>
      <c r="E248" s="183" t="s">
        <v>532</v>
      </c>
      <c r="F248" s="184" t="s">
        <v>533</v>
      </c>
      <c r="G248" s="185" t="s">
        <v>154</v>
      </c>
      <c r="H248" s="186">
        <v>4</v>
      </c>
      <c r="I248" s="187"/>
      <c r="J248" s="187"/>
      <c r="K248" s="188">
        <f t="shared" ref="K248:K262" si="79">ROUND(P248*H248,2)</f>
        <v>0</v>
      </c>
      <c r="L248" s="189"/>
      <c r="M248" s="36"/>
      <c r="N248" s="190" t="s">
        <v>1</v>
      </c>
      <c r="O248" s="191" t="s">
        <v>43</v>
      </c>
      <c r="P248" s="192">
        <f t="shared" ref="P248:P262" si="80">I248+J248</f>
        <v>0</v>
      </c>
      <c r="Q248" s="192">
        <f t="shared" ref="Q248:Q262" si="81">ROUND(I248*H248,2)</f>
        <v>0</v>
      </c>
      <c r="R248" s="192">
        <f t="shared" ref="R248:R262" si="82">ROUND(J248*H248,2)</f>
        <v>0</v>
      </c>
      <c r="S248" s="68"/>
      <c r="T248" s="193">
        <f t="shared" ref="T248:T262" si="83">S248*H248</f>
        <v>0</v>
      </c>
      <c r="U248" s="193">
        <v>1.7000000000000001E-4</v>
      </c>
      <c r="V248" s="193">
        <f t="shared" ref="V248:V262" si="84">U248*H248</f>
        <v>6.8000000000000005E-4</v>
      </c>
      <c r="W248" s="193">
        <v>2.2000000000000001E-3</v>
      </c>
      <c r="X248" s="194">
        <f t="shared" ref="X248:X262" si="85">W248*H248</f>
        <v>8.8000000000000005E-3</v>
      </c>
      <c r="Y248" s="31"/>
      <c r="Z248" s="31"/>
      <c r="AA248" s="31"/>
      <c r="AB248" s="31"/>
      <c r="AC248" s="31"/>
      <c r="AD248" s="31"/>
      <c r="AE248" s="31"/>
      <c r="AR248" s="195" t="s">
        <v>211</v>
      </c>
      <c r="AT248" s="195" t="s">
        <v>151</v>
      </c>
      <c r="AU248" s="195" t="s">
        <v>86</v>
      </c>
      <c r="AY248" s="14" t="s">
        <v>146</v>
      </c>
      <c r="BE248" s="196">
        <f t="shared" ref="BE248:BE262" si="86">IF(O248="základní",K248,0)</f>
        <v>0</v>
      </c>
      <c r="BF248" s="196">
        <f t="shared" ref="BF248:BF262" si="87">IF(O248="snížená",K248,0)</f>
        <v>0</v>
      </c>
      <c r="BG248" s="196">
        <f t="shared" ref="BG248:BG262" si="88">IF(O248="zákl. přenesená",K248,0)</f>
        <v>0</v>
      </c>
      <c r="BH248" s="196">
        <f t="shared" ref="BH248:BH262" si="89">IF(O248="sníž. přenesená",K248,0)</f>
        <v>0</v>
      </c>
      <c r="BI248" s="196">
        <f t="shared" ref="BI248:BI262" si="90">IF(O248="nulová",K248,0)</f>
        <v>0</v>
      </c>
      <c r="BJ248" s="14" t="s">
        <v>22</v>
      </c>
      <c r="BK248" s="196">
        <f t="shared" ref="BK248:BK262" si="91">ROUND(P248*H248,2)</f>
        <v>0</v>
      </c>
      <c r="BL248" s="14" t="s">
        <v>211</v>
      </c>
      <c r="BM248" s="195" t="s">
        <v>534</v>
      </c>
    </row>
    <row r="249" spans="1:65" s="2" customFormat="1" ht="22.15" customHeight="1">
      <c r="A249" s="31"/>
      <c r="B249" s="32"/>
      <c r="C249" s="182" t="s">
        <v>535</v>
      </c>
      <c r="D249" s="182" t="s">
        <v>151</v>
      </c>
      <c r="E249" s="183" t="s">
        <v>536</v>
      </c>
      <c r="F249" s="184" t="s">
        <v>537</v>
      </c>
      <c r="G249" s="185" t="s">
        <v>154</v>
      </c>
      <c r="H249" s="186">
        <v>4</v>
      </c>
      <c r="I249" s="187"/>
      <c r="J249" s="187"/>
      <c r="K249" s="188">
        <f t="shared" si="79"/>
        <v>0</v>
      </c>
      <c r="L249" s="189"/>
      <c r="M249" s="36"/>
      <c r="N249" s="190" t="s">
        <v>1</v>
      </c>
      <c r="O249" s="191" t="s">
        <v>43</v>
      </c>
      <c r="P249" s="192">
        <f t="shared" si="80"/>
        <v>0</v>
      </c>
      <c r="Q249" s="192">
        <f t="shared" si="81"/>
        <v>0</v>
      </c>
      <c r="R249" s="192">
        <f t="shared" si="82"/>
        <v>0</v>
      </c>
      <c r="S249" s="68"/>
      <c r="T249" s="193">
        <f t="shared" si="83"/>
        <v>0</v>
      </c>
      <c r="U249" s="193">
        <v>2.7E-4</v>
      </c>
      <c r="V249" s="193">
        <f t="shared" si="84"/>
        <v>1.08E-3</v>
      </c>
      <c r="W249" s="193">
        <v>0</v>
      </c>
      <c r="X249" s="194">
        <f t="shared" si="85"/>
        <v>0</v>
      </c>
      <c r="Y249" s="31"/>
      <c r="Z249" s="31"/>
      <c r="AA249" s="31"/>
      <c r="AB249" s="31"/>
      <c r="AC249" s="31"/>
      <c r="AD249" s="31"/>
      <c r="AE249" s="31"/>
      <c r="AR249" s="195" t="s">
        <v>211</v>
      </c>
      <c r="AT249" s="195" t="s">
        <v>151</v>
      </c>
      <c r="AU249" s="195" t="s">
        <v>86</v>
      </c>
      <c r="AY249" s="14" t="s">
        <v>146</v>
      </c>
      <c r="BE249" s="196">
        <f t="shared" si="86"/>
        <v>0</v>
      </c>
      <c r="BF249" s="196">
        <f t="shared" si="87"/>
        <v>0</v>
      </c>
      <c r="BG249" s="196">
        <f t="shared" si="88"/>
        <v>0</v>
      </c>
      <c r="BH249" s="196">
        <f t="shared" si="89"/>
        <v>0</v>
      </c>
      <c r="BI249" s="196">
        <f t="shared" si="90"/>
        <v>0</v>
      </c>
      <c r="BJ249" s="14" t="s">
        <v>22</v>
      </c>
      <c r="BK249" s="196">
        <f t="shared" si="91"/>
        <v>0</v>
      </c>
      <c r="BL249" s="14" t="s">
        <v>211</v>
      </c>
      <c r="BM249" s="195" t="s">
        <v>538</v>
      </c>
    </row>
    <row r="250" spans="1:65" s="2" customFormat="1" ht="22.15" customHeight="1">
      <c r="A250" s="31"/>
      <c r="B250" s="32"/>
      <c r="C250" s="182" t="s">
        <v>539</v>
      </c>
      <c r="D250" s="182" t="s">
        <v>151</v>
      </c>
      <c r="E250" s="183" t="s">
        <v>540</v>
      </c>
      <c r="F250" s="184" t="s">
        <v>541</v>
      </c>
      <c r="G250" s="185" t="s">
        <v>154</v>
      </c>
      <c r="H250" s="186">
        <v>2</v>
      </c>
      <c r="I250" s="187"/>
      <c r="J250" s="187"/>
      <c r="K250" s="188">
        <f t="shared" si="79"/>
        <v>0</v>
      </c>
      <c r="L250" s="189"/>
      <c r="M250" s="36"/>
      <c r="N250" s="190" t="s">
        <v>1</v>
      </c>
      <c r="O250" s="191" t="s">
        <v>43</v>
      </c>
      <c r="P250" s="192">
        <f t="shared" si="80"/>
        <v>0</v>
      </c>
      <c r="Q250" s="192">
        <f t="shared" si="81"/>
        <v>0</v>
      </c>
      <c r="R250" s="192">
        <f t="shared" si="82"/>
        <v>0</v>
      </c>
      <c r="S250" s="68"/>
      <c r="T250" s="193">
        <f t="shared" si="83"/>
        <v>0</v>
      </c>
      <c r="U250" s="193">
        <v>7.2999999999999996E-4</v>
      </c>
      <c r="V250" s="193">
        <f t="shared" si="84"/>
        <v>1.4599999999999999E-3</v>
      </c>
      <c r="W250" s="193">
        <v>0</v>
      </c>
      <c r="X250" s="194">
        <f t="shared" si="85"/>
        <v>0</v>
      </c>
      <c r="Y250" s="31"/>
      <c r="Z250" s="31"/>
      <c r="AA250" s="31"/>
      <c r="AB250" s="31"/>
      <c r="AC250" s="31"/>
      <c r="AD250" s="31"/>
      <c r="AE250" s="31"/>
      <c r="AR250" s="195" t="s">
        <v>211</v>
      </c>
      <c r="AT250" s="195" t="s">
        <v>151</v>
      </c>
      <c r="AU250" s="195" t="s">
        <v>86</v>
      </c>
      <c r="AY250" s="14" t="s">
        <v>146</v>
      </c>
      <c r="BE250" s="196">
        <f t="shared" si="86"/>
        <v>0</v>
      </c>
      <c r="BF250" s="196">
        <f t="shared" si="87"/>
        <v>0</v>
      </c>
      <c r="BG250" s="196">
        <f t="shared" si="88"/>
        <v>0</v>
      </c>
      <c r="BH250" s="196">
        <f t="shared" si="89"/>
        <v>0</v>
      </c>
      <c r="BI250" s="196">
        <f t="shared" si="90"/>
        <v>0</v>
      </c>
      <c r="BJ250" s="14" t="s">
        <v>22</v>
      </c>
      <c r="BK250" s="196">
        <f t="shared" si="91"/>
        <v>0</v>
      </c>
      <c r="BL250" s="14" t="s">
        <v>211</v>
      </c>
      <c r="BM250" s="195" t="s">
        <v>542</v>
      </c>
    </row>
    <row r="251" spans="1:65" s="2" customFormat="1" ht="13.9" customHeight="1">
      <c r="A251" s="31"/>
      <c r="B251" s="32"/>
      <c r="C251" s="182" t="s">
        <v>543</v>
      </c>
      <c r="D251" s="182" t="s">
        <v>151</v>
      </c>
      <c r="E251" s="183" t="s">
        <v>544</v>
      </c>
      <c r="F251" s="184" t="s">
        <v>545</v>
      </c>
      <c r="G251" s="185" t="s">
        <v>154</v>
      </c>
      <c r="H251" s="186">
        <v>4</v>
      </c>
      <c r="I251" s="187"/>
      <c r="J251" s="187"/>
      <c r="K251" s="188">
        <f t="shared" si="79"/>
        <v>0</v>
      </c>
      <c r="L251" s="189"/>
      <c r="M251" s="36"/>
      <c r="N251" s="190" t="s">
        <v>1</v>
      </c>
      <c r="O251" s="191" t="s">
        <v>43</v>
      </c>
      <c r="P251" s="192">
        <f t="shared" si="80"/>
        <v>0</v>
      </c>
      <c r="Q251" s="192">
        <f t="shared" si="81"/>
        <v>0</v>
      </c>
      <c r="R251" s="192">
        <f t="shared" si="82"/>
        <v>0</v>
      </c>
      <c r="S251" s="68"/>
      <c r="T251" s="193">
        <f t="shared" si="83"/>
        <v>0</v>
      </c>
      <c r="U251" s="193">
        <v>4.4000000000000002E-4</v>
      </c>
      <c r="V251" s="193">
        <f t="shared" si="84"/>
        <v>1.7600000000000001E-3</v>
      </c>
      <c r="W251" s="193">
        <v>0</v>
      </c>
      <c r="X251" s="194">
        <f t="shared" si="85"/>
        <v>0</v>
      </c>
      <c r="Y251" s="31"/>
      <c r="Z251" s="31"/>
      <c r="AA251" s="31"/>
      <c r="AB251" s="31"/>
      <c r="AC251" s="31"/>
      <c r="AD251" s="31"/>
      <c r="AE251" s="31"/>
      <c r="AR251" s="195" t="s">
        <v>211</v>
      </c>
      <c r="AT251" s="195" t="s">
        <v>151</v>
      </c>
      <c r="AU251" s="195" t="s">
        <v>86</v>
      </c>
      <c r="AY251" s="14" t="s">
        <v>146</v>
      </c>
      <c r="BE251" s="196">
        <f t="shared" si="86"/>
        <v>0</v>
      </c>
      <c r="BF251" s="196">
        <f t="shared" si="87"/>
        <v>0</v>
      </c>
      <c r="BG251" s="196">
        <f t="shared" si="88"/>
        <v>0</v>
      </c>
      <c r="BH251" s="196">
        <f t="shared" si="89"/>
        <v>0</v>
      </c>
      <c r="BI251" s="196">
        <f t="shared" si="90"/>
        <v>0</v>
      </c>
      <c r="BJ251" s="14" t="s">
        <v>22</v>
      </c>
      <c r="BK251" s="196">
        <f t="shared" si="91"/>
        <v>0</v>
      </c>
      <c r="BL251" s="14" t="s">
        <v>211</v>
      </c>
      <c r="BM251" s="195" t="s">
        <v>546</v>
      </c>
    </row>
    <row r="252" spans="1:65" s="2" customFormat="1" ht="13.9" customHeight="1">
      <c r="A252" s="31"/>
      <c r="B252" s="32"/>
      <c r="C252" s="182" t="s">
        <v>547</v>
      </c>
      <c r="D252" s="182" t="s">
        <v>151</v>
      </c>
      <c r="E252" s="183" t="s">
        <v>548</v>
      </c>
      <c r="F252" s="184" t="s">
        <v>549</v>
      </c>
      <c r="G252" s="185" t="s">
        <v>154</v>
      </c>
      <c r="H252" s="186">
        <v>6</v>
      </c>
      <c r="I252" s="187"/>
      <c r="J252" s="187"/>
      <c r="K252" s="188">
        <f t="shared" si="79"/>
        <v>0</v>
      </c>
      <c r="L252" s="189"/>
      <c r="M252" s="36"/>
      <c r="N252" s="190" t="s">
        <v>1</v>
      </c>
      <c r="O252" s="191" t="s">
        <v>43</v>
      </c>
      <c r="P252" s="192">
        <f t="shared" si="80"/>
        <v>0</v>
      </c>
      <c r="Q252" s="192">
        <f t="shared" si="81"/>
        <v>0</v>
      </c>
      <c r="R252" s="192">
        <f t="shared" si="82"/>
        <v>0</v>
      </c>
      <c r="S252" s="68"/>
      <c r="T252" s="193">
        <f t="shared" si="83"/>
        <v>0</v>
      </c>
      <c r="U252" s="193">
        <v>7.5000000000000002E-4</v>
      </c>
      <c r="V252" s="193">
        <f t="shared" si="84"/>
        <v>4.5000000000000005E-3</v>
      </c>
      <c r="W252" s="193">
        <v>0</v>
      </c>
      <c r="X252" s="194">
        <f t="shared" si="85"/>
        <v>0</v>
      </c>
      <c r="Y252" s="31"/>
      <c r="Z252" s="31"/>
      <c r="AA252" s="31"/>
      <c r="AB252" s="31"/>
      <c r="AC252" s="31"/>
      <c r="AD252" s="31"/>
      <c r="AE252" s="31"/>
      <c r="AR252" s="195" t="s">
        <v>211</v>
      </c>
      <c r="AT252" s="195" t="s">
        <v>151</v>
      </c>
      <c r="AU252" s="195" t="s">
        <v>86</v>
      </c>
      <c r="AY252" s="14" t="s">
        <v>146</v>
      </c>
      <c r="BE252" s="196">
        <f t="shared" si="86"/>
        <v>0</v>
      </c>
      <c r="BF252" s="196">
        <f t="shared" si="87"/>
        <v>0</v>
      </c>
      <c r="BG252" s="196">
        <f t="shared" si="88"/>
        <v>0</v>
      </c>
      <c r="BH252" s="196">
        <f t="shared" si="89"/>
        <v>0</v>
      </c>
      <c r="BI252" s="196">
        <f t="shared" si="90"/>
        <v>0</v>
      </c>
      <c r="BJ252" s="14" t="s">
        <v>22</v>
      </c>
      <c r="BK252" s="196">
        <f t="shared" si="91"/>
        <v>0</v>
      </c>
      <c r="BL252" s="14" t="s">
        <v>211</v>
      </c>
      <c r="BM252" s="195" t="s">
        <v>550</v>
      </c>
    </row>
    <row r="253" spans="1:65" s="2" customFormat="1" ht="13.9" customHeight="1">
      <c r="A253" s="31"/>
      <c r="B253" s="32"/>
      <c r="C253" s="182" t="s">
        <v>551</v>
      </c>
      <c r="D253" s="182" t="s">
        <v>151</v>
      </c>
      <c r="E253" s="183" t="s">
        <v>552</v>
      </c>
      <c r="F253" s="184" t="s">
        <v>553</v>
      </c>
      <c r="G253" s="185" t="s">
        <v>154</v>
      </c>
      <c r="H253" s="186">
        <v>4</v>
      </c>
      <c r="I253" s="187"/>
      <c r="J253" s="187"/>
      <c r="K253" s="188">
        <f t="shared" si="79"/>
        <v>0</v>
      </c>
      <c r="L253" s="189"/>
      <c r="M253" s="36"/>
      <c r="N253" s="190" t="s">
        <v>1</v>
      </c>
      <c r="O253" s="191" t="s">
        <v>43</v>
      </c>
      <c r="P253" s="192">
        <f t="shared" si="80"/>
        <v>0</v>
      </c>
      <c r="Q253" s="192">
        <f t="shared" si="81"/>
        <v>0</v>
      </c>
      <c r="R253" s="192">
        <f t="shared" si="82"/>
        <v>0</v>
      </c>
      <c r="S253" s="68"/>
      <c r="T253" s="193">
        <f t="shared" si="83"/>
        <v>0</v>
      </c>
      <c r="U253" s="193">
        <v>2.2000000000000001E-4</v>
      </c>
      <c r="V253" s="193">
        <f t="shared" si="84"/>
        <v>8.8000000000000003E-4</v>
      </c>
      <c r="W253" s="193">
        <v>0</v>
      </c>
      <c r="X253" s="194">
        <f t="shared" si="85"/>
        <v>0</v>
      </c>
      <c r="Y253" s="31"/>
      <c r="Z253" s="31"/>
      <c r="AA253" s="31"/>
      <c r="AB253" s="31"/>
      <c r="AC253" s="31"/>
      <c r="AD253" s="31"/>
      <c r="AE253" s="31"/>
      <c r="AR253" s="195" t="s">
        <v>211</v>
      </c>
      <c r="AT253" s="195" t="s">
        <v>151</v>
      </c>
      <c r="AU253" s="195" t="s">
        <v>86</v>
      </c>
      <c r="AY253" s="14" t="s">
        <v>146</v>
      </c>
      <c r="BE253" s="196">
        <f t="shared" si="86"/>
        <v>0</v>
      </c>
      <c r="BF253" s="196">
        <f t="shared" si="87"/>
        <v>0</v>
      </c>
      <c r="BG253" s="196">
        <f t="shared" si="88"/>
        <v>0</v>
      </c>
      <c r="BH253" s="196">
        <f t="shared" si="89"/>
        <v>0</v>
      </c>
      <c r="BI253" s="196">
        <f t="shared" si="90"/>
        <v>0</v>
      </c>
      <c r="BJ253" s="14" t="s">
        <v>22</v>
      </c>
      <c r="BK253" s="196">
        <f t="shared" si="91"/>
        <v>0</v>
      </c>
      <c r="BL253" s="14" t="s">
        <v>211</v>
      </c>
      <c r="BM253" s="195" t="s">
        <v>554</v>
      </c>
    </row>
    <row r="254" spans="1:65" s="2" customFormat="1" ht="22.15" customHeight="1">
      <c r="A254" s="31"/>
      <c r="B254" s="32"/>
      <c r="C254" s="182" t="s">
        <v>555</v>
      </c>
      <c r="D254" s="182" t="s">
        <v>151</v>
      </c>
      <c r="E254" s="183" t="s">
        <v>556</v>
      </c>
      <c r="F254" s="184" t="s">
        <v>557</v>
      </c>
      <c r="G254" s="185" t="s">
        <v>154</v>
      </c>
      <c r="H254" s="186">
        <v>4</v>
      </c>
      <c r="I254" s="187"/>
      <c r="J254" s="187"/>
      <c r="K254" s="188">
        <f t="shared" si="79"/>
        <v>0</v>
      </c>
      <c r="L254" s="189"/>
      <c r="M254" s="36"/>
      <c r="N254" s="190" t="s">
        <v>1</v>
      </c>
      <c r="O254" s="191" t="s">
        <v>43</v>
      </c>
      <c r="P254" s="192">
        <f t="shared" si="80"/>
        <v>0</v>
      </c>
      <c r="Q254" s="192">
        <f t="shared" si="81"/>
        <v>0</v>
      </c>
      <c r="R254" s="192">
        <f t="shared" si="82"/>
        <v>0</v>
      </c>
      <c r="S254" s="68"/>
      <c r="T254" s="193">
        <f t="shared" si="83"/>
        <v>0</v>
      </c>
      <c r="U254" s="193">
        <v>5.5000000000000003E-4</v>
      </c>
      <c r="V254" s="193">
        <f t="shared" si="84"/>
        <v>2.2000000000000001E-3</v>
      </c>
      <c r="W254" s="193">
        <v>0</v>
      </c>
      <c r="X254" s="194">
        <f t="shared" si="85"/>
        <v>0</v>
      </c>
      <c r="Y254" s="31"/>
      <c r="Z254" s="31"/>
      <c r="AA254" s="31"/>
      <c r="AB254" s="31"/>
      <c r="AC254" s="31"/>
      <c r="AD254" s="31"/>
      <c r="AE254" s="31"/>
      <c r="AR254" s="195" t="s">
        <v>211</v>
      </c>
      <c r="AT254" s="195" t="s">
        <v>151</v>
      </c>
      <c r="AU254" s="195" t="s">
        <v>86</v>
      </c>
      <c r="AY254" s="14" t="s">
        <v>146</v>
      </c>
      <c r="BE254" s="196">
        <f t="shared" si="86"/>
        <v>0</v>
      </c>
      <c r="BF254" s="196">
        <f t="shared" si="87"/>
        <v>0</v>
      </c>
      <c r="BG254" s="196">
        <f t="shared" si="88"/>
        <v>0</v>
      </c>
      <c r="BH254" s="196">
        <f t="shared" si="89"/>
        <v>0</v>
      </c>
      <c r="BI254" s="196">
        <f t="shared" si="90"/>
        <v>0</v>
      </c>
      <c r="BJ254" s="14" t="s">
        <v>22</v>
      </c>
      <c r="BK254" s="196">
        <f t="shared" si="91"/>
        <v>0</v>
      </c>
      <c r="BL254" s="14" t="s">
        <v>211</v>
      </c>
      <c r="BM254" s="195" t="s">
        <v>558</v>
      </c>
    </row>
    <row r="255" spans="1:65" s="2" customFormat="1" ht="22.15" customHeight="1">
      <c r="A255" s="31"/>
      <c r="B255" s="32"/>
      <c r="C255" s="182" t="s">
        <v>559</v>
      </c>
      <c r="D255" s="182" t="s">
        <v>151</v>
      </c>
      <c r="E255" s="183" t="s">
        <v>560</v>
      </c>
      <c r="F255" s="184" t="s">
        <v>561</v>
      </c>
      <c r="G255" s="185" t="s">
        <v>154</v>
      </c>
      <c r="H255" s="186">
        <v>6</v>
      </c>
      <c r="I255" s="187"/>
      <c r="J255" s="187"/>
      <c r="K255" s="188">
        <f t="shared" si="79"/>
        <v>0</v>
      </c>
      <c r="L255" s="189"/>
      <c r="M255" s="36"/>
      <c r="N255" s="190" t="s">
        <v>1</v>
      </c>
      <c r="O255" s="191" t="s">
        <v>43</v>
      </c>
      <c r="P255" s="192">
        <f t="shared" si="80"/>
        <v>0</v>
      </c>
      <c r="Q255" s="192">
        <f t="shared" si="81"/>
        <v>0</v>
      </c>
      <c r="R255" s="192">
        <f t="shared" si="82"/>
        <v>0</v>
      </c>
      <c r="S255" s="68"/>
      <c r="T255" s="193">
        <f t="shared" si="83"/>
        <v>0</v>
      </c>
      <c r="U255" s="193">
        <v>7.6000000000000004E-4</v>
      </c>
      <c r="V255" s="193">
        <f t="shared" si="84"/>
        <v>4.5599999999999998E-3</v>
      </c>
      <c r="W255" s="193">
        <v>0</v>
      </c>
      <c r="X255" s="194">
        <f t="shared" si="85"/>
        <v>0</v>
      </c>
      <c r="Y255" s="31"/>
      <c r="Z255" s="31"/>
      <c r="AA255" s="31"/>
      <c r="AB255" s="31"/>
      <c r="AC255" s="31"/>
      <c r="AD255" s="31"/>
      <c r="AE255" s="31"/>
      <c r="AR255" s="195" t="s">
        <v>211</v>
      </c>
      <c r="AT255" s="195" t="s">
        <v>151</v>
      </c>
      <c r="AU255" s="195" t="s">
        <v>86</v>
      </c>
      <c r="AY255" s="14" t="s">
        <v>146</v>
      </c>
      <c r="BE255" s="196">
        <f t="shared" si="86"/>
        <v>0</v>
      </c>
      <c r="BF255" s="196">
        <f t="shared" si="87"/>
        <v>0</v>
      </c>
      <c r="BG255" s="196">
        <f t="shared" si="88"/>
        <v>0</v>
      </c>
      <c r="BH255" s="196">
        <f t="shared" si="89"/>
        <v>0</v>
      </c>
      <c r="BI255" s="196">
        <f t="shared" si="90"/>
        <v>0</v>
      </c>
      <c r="BJ255" s="14" t="s">
        <v>22</v>
      </c>
      <c r="BK255" s="196">
        <f t="shared" si="91"/>
        <v>0</v>
      </c>
      <c r="BL255" s="14" t="s">
        <v>211</v>
      </c>
      <c r="BM255" s="195" t="s">
        <v>562</v>
      </c>
    </row>
    <row r="256" spans="1:65" s="2" customFormat="1" ht="22.15" customHeight="1">
      <c r="A256" s="31"/>
      <c r="B256" s="32"/>
      <c r="C256" s="182" t="s">
        <v>563</v>
      </c>
      <c r="D256" s="182" t="s">
        <v>151</v>
      </c>
      <c r="E256" s="183" t="s">
        <v>564</v>
      </c>
      <c r="F256" s="184" t="s">
        <v>565</v>
      </c>
      <c r="G256" s="185" t="s">
        <v>154</v>
      </c>
      <c r="H256" s="186">
        <v>2</v>
      </c>
      <c r="I256" s="187"/>
      <c r="J256" s="187"/>
      <c r="K256" s="188">
        <f t="shared" si="79"/>
        <v>0</v>
      </c>
      <c r="L256" s="189"/>
      <c r="M256" s="36"/>
      <c r="N256" s="190" t="s">
        <v>1</v>
      </c>
      <c r="O256" s="191" t="s">
        <v>43</v>
      </c>
      <c r="P256" s="192">
        <f t="shared" si="80"/>
        <v>0</v>
      </c>
      <c r="Q256" s="192">
        <f t="shared" si="81"/>
        <v>0</v>
      </c>
      <c r="R256" s="192">
        <f t="shared" si="82"/>
        <v>0</v>
      </c>
      <c r="S256" s="68"/>
      <c r="T256" s="193">
        <f t="shared" si="83"/>
        <v>0</v>
      </c>
      <c r="U256" s="193">
        <v>5.1999999999999995E-4</v>
      </c>
      <c r="V256" s="193">
        <f t="shared" si="84"/>
        <v>1.0399999999999999E-3</v>
      </c>
      <c r="W256" s="193">
        <v>0</v>
      </c>
      <c r="X256" s="194">
        <f t="shared" si="85"/>
        <v>0</v>
      </c>
      <c r="Y256" s="31"/>
      <c r="Z256" s="31"/>
      <c r="AA256" s="31"/>
      <c r="AB256" s="31"/>
      <c r="AC256" s="31"/>
      <c r="AD256" s="31"/>
      <c r="AE256" s="31"/>
      <c r="AR256" s="195" t="s">
        <v>211</v>
      </c>
      <c r="AT256" s="195" t="s">
        <v>151</v>
      </c>
      <c r="AU256" s="195" t="s">
        <v>86</v>
      </c>
      <c r="AY256" s="14" t="s">
        <v>146</v>
      </c>
      <c r="BE256" s="196">
        <f t="shared" si="86"/>
        <v>0</v>
      </c>
      <c r="BF256" s="196">
        <f t="shared" si="87"/>
        <v>0</v>
      </c>
      <c r="BG256" s="196">
        <f t="shared" si="88"/>
        <v>0</v>
      </c>
      <c r="BH256" s="196">
        <f t="shared" si="89"/>
        <v>0</v>
      </c>
      <c r="BI256" s="196">
        <f t="shared" si="90"/>
        <v>0</v>
      </c>
      <c r="BJ256" s="14" t="s">
        <v>22</v>
      </c>
      <c r="BK256" s="196">
        <f t="shared" si="91"/>
        <v>0</v>
      </c>
      <c r="BL256" s="14" t="s">
        <v>211</v>
      </c>
      <c r="BM256" s="195" t="s">
        <v>566</v>
      </c>
    </row>
    <row r="257" spans="1:65" s="2" customFormat="1" ht="22.15" customHeight="1">
      <c r="A257" s="31"/>
      <c r="B257" s="32"/>
      <c r="C257" s="182" t="s">
        <v>567</v>
      </c>
      <c r="D257" s="182" t="s">
        <v>151</v>
      </c>
      <c r="E257" s="183" t="s">
        <v>568</v>
      </c>
      <c r="F257" s="184" t="s">
        <v>569</v>
      </c>
      <c r="G257" s="185" t="s">
        <v>154</v>
      </c>
      <c r="H257" s="186">
        <v>2</v>
      </c>
      <c r="I257" s="187"/>
      <c r="J257" s="187"/>
      <c r="K257" s="188">
        <f t="shared" si="79"/>
        <v>0</v>
      </c>
      <c r="L257" s="189"/>
      <c r="M257" s="36"/>
      <c r="N257" s="190" t="s">
        <v>1</v>
      </c>
      <c r="O257" s="191" t="s">
        <v>43</v>
      </c>
      <c r="P257" s="192">
        <f t="shared" si="80"/>
        <v>0</v>
      </c>
      <c r="Q257" s="192">
        <f t="shared" si="81"/>
        <v>0</v>
      </c>
      <c r="R257" s="192">
        <f t="shared" si="82"/>
        <v>0</v>
      </c>
      <c r="S257" s="68"/>
      <c r="T257" s="193">
        <f t="shared" si="83"/>
        <v>0</v>
      </c>
      <c r="U257" s="193">
        <v>2.2100000000000002E-3</v>
      </c>
      <c r="V257" s="193">
        <f t="shared" si="84"/>
        <v>4.4200000000000003E-3</v>
      </c>
      <c r="W257" s="193">
        <v>0</v>
      </c>
      <c r="X257" s="194">
        <f t="shared" si="85"/>
        <v>0</v>
      </c>
      <c r="Y257" s="31"/>
      <c r="Z257" s="31"/>
      <c r="AA257" s="31"/>
      <c r="AB257" s="31"/>
      <c r="AC257" s="31"/>
      <c r="AD257" s="31"/>
      <c r="AE257" s="31"/>
      <c r="AR257" s="195" t="s">
        <v>211</v>
      </c>
      <c r="AT257" s="195" t="s">
        <v>151</v>
      </c>
      <c r="AU257" s="195" t="s">
        <v>86</v>
      </c>
      <c r="AY257" s="14" t="s">
        <v>146</v>
      </c>
      <c r="BE257" s="196">
        <f t="shared" si="86"/>
        <v>0</v>
      </c>
      <c r="BF257" s="196">
        <f t="shared" si="87"/>
        <v>0</v>
      </c>
      <c r="BG257" s="196">
        <f t="shared" si="88"/>
        <v>0</v>
      </c>
      <c r="BH257" s="196">
        <f t="shared" si="89"/>
        <v>0</v>
      </c>
      <c r="BI257" s="196">
        <f t="shared" si="90"/>
        <v>0</v>
      </c>
      <c r="BJ257" s="14" t="s">
        <v>22</v>
      </c>
      <c r="BK257" s="196">
        <f t="shared" si="91"/>
        <v>0</v>
      </c>
      <c r="BL257" s="14" t="s">
        <v>211</v>
      </c>
      <c r="BM257" s="195" t="s">
        <v>570</v>
      </c>
    </row>
    <row r="258" spans="1:65" s="2" customFormat="1" ht="22.15" customHeight="1">
      <c r="A258" s="31"/>
      <c r="B258" s="32"/>
      <c r="C258" s="182" t="s">
        <v>571</v>
      </c>
      <c r="D258" s="182" t="s">
        <v>151</v>
      </c>
      <c r="E258" s="183" t="s">
        <v>572</v>
      </c>
      <c r="F258" s="184" t="s">
        <v>573</v>
      </c>
      <c r="G258" s="185" t="s">
        <v>154</v>
      </c>
      <c r="H258" s="186">
        <v>2</v>
      </c>
      <c r="I258" s="187"/>
      <c r="J258" s="187"/>
      <c r="K258" s="188">
        <f t="shared" si="79"/>
        <v>0</v>
      </c>
      <c r="L258" s="189"/>
      <c r="M258" s="36"/>
      <c r="N258" s="190" t="s">
        <v>1</v>
      </c>
      <c r="O258" s="191" t="s">
        <v>43</v>
      </c>
      <c r="P258" s="192">
        <f t="shared" si="80"/>
        <v>0</v>
      </c>
      <c r="Q258" s="192">
        <f t="shared" si="81"/>
        <v>0</v>
      </c>
      <c r="R258" s="192">
        <f t="shared" si="82"/>
        <v>0</v>
      </c>
      <c r="S258" s="68"/>
      <c r="T258" s="193">
        <f t="shared" si="83"/>
        <v>0</v>
      </c>
      <c r="U258" s="193">
        <v>7.5000000000000002E-4</v>
      </c>
      <c r="V258" s="193">
        <f t="shared" si="84"/>
        <v>1.5E-3</v>
      </c>
      <c r="W258" s="193">
        <v>0</v>
      </c>
      <c r="X258" s="194">
        <f t="shared" si="85"/>
        <v>0</v>
      </c>
      <c r="Y258" s="31"/>
      <c r="Z258" s="31"/>
      <c r="AA258" s="31"/>
      <c r="AB258" s="31"/>
      <c r="AC258" s="31"/>
      <c r="AD258" s="31"/>
      <c r="AE258" s="31"/>
      <c r="AR258" s="195" t="s">
        <v>211</v>
      </c>
      <c r="AT258" s="195" t="s">
        <v>151</v>
      </c>
      <c r="AU258" s="195" t="s">
        <v>86</v>
      </c>
      <c r="AY258" s="14" t="s">
        <v>146</v>
      </c>
      <c r="BE258" s="196">
        <f t="shared" si="86"/>
        <v>0</v>
      </c>
      <c r="BF258" s="196">
        <f t="shared" si="87"/>
        <v>0</v>
      </c>
      <c r="BG258" s="196">
        <f t="shared" si="88"/>
        <v>0</v>
      </c>
      <c r="BH258" s="196">
        <f t="shared" si="89"/>
        <v>0</v>
      </c>
      <c r="BI258" s="196">
        <f t="shared" si="90"/>
        <v>0</v>
      </c>
      <c r="BJ258" s="14" t="s">
        <v>22</v>
      </c>
      <c r="BK258" s="196">
        <f t="shared" si="91"/>
        <v>0</v>
      </c>
      <c r="BL258" s="14" t="s">
        <v>211</v>
      </c>
      <c r="BM258" s="195" t="s">
        <v>574</v>
      </c>
    </row>
    <row r="259" spans="1:65" s="2" customFormat="1" ht="13.9" customHeight="1">
      <c r="A259" s="31"/>
      <c r="B259" s="32"/>
      <c r="C259" s="182" t="s">
        <v>575</v>
      </c>
      <c r="D259" s="182" t="s">
        <v>151</v>
      </c>
      <c r="E259" s="183" t="s">
        <v>576</v>
      </c>
      <c r="F259" s="184" t="s">
        <v>577</v>
      </c>
      <c r="G259" s="185" t="s">
        <v>154</v>
      </c>
      <c r="H259" s="186">
        <v>4</v>
      </c>
      <c r="I259" s="187"/>
      <c r="J259" s="187"/>
      <c r="K259" s="188">
        <f t="shared" si="79"/>
        <v>0</v>
      </c>
      <c r="L259" s="189"/>
      <c r="M259" s="36"/>
      <c r="N259" s="190" t="s">
        <v>1</v>
      </c>
      <c r="O259" s="191" t="s">
        <v>43</v>
      </c>
      <c r="P259" s="192">
        <f t="shared" si="80"/>
        <v>0</v>
      </c>
      <c r="Q259" s="192">
        <f t="shared" si="81"/>
        <v>0</v>
      </c>
      <c r="R259" s="192">
        <f t="shared" si="82"/>
        <v>0</v>
      </c>
      <c r="S259" s="68"/>
      <c r="T259" s="193">
        <f t="shared" si="83"/>
        <v>0</v>
      </c>
      <c r="U259" s="193">
        <v>2.4000000000000001E-4</v>
      </c>
      <c r="V259" s="193">
        <f t="shared" si="84"/>
        <v>9.6000000000000002E-4</v>
      </c>
      <c r="W259" s="193">
        <v>0</v>
      </c>
      <c r="X259" s="194">
        <f t="shared" si="85"/>
        <v>0</v>
      </c>
      <c r="Y259" s="31"/>
      <c r="Z259" s="31"/>
      <c r="AA259" s="31"/>
      <c r="AB259" s="31"/>
      <c r="AC259" s="31"/>
      <c r="AD259" s="31"/>
      <c r="AE259" s="31"/>
      <c r="AR259" s="195" t="s">
        <v>211</v>
      </c>
      <c r="AT259" s="195" t="s">
        <v>151</v>
      </c>
      <c r="AU259" s="195" t="s">
        <v>86</v>
      </c>
      <c r="AY259" s="14" t="s">
        <v>146</v>
      </c>
      <c r="BE259" s="196">
        <f t="shared" si="86"/>
        <v>0</v>
      </c>
      <c r="BF259" s="196">
        <f t="shared" si="87"/>
        <v>0</v>
      </c>
      <c r="BG259" s="196">
        <f t="shared" si="88"/>
        <v>0</v>
      </c>
      <c r="BH259" s="196">
        <f t="shared" si="89"/>
        <v>0</v>
      </c>
      <c r="BI259" s="196">
        <f t="shared" si="90"/>
        <v>0</v>
      </c>
      <c r="BJ259" s="14" t="s">
        <v>22</v>
      </c>
      <c r="BK259" s="196">
        <f t="shared" si="91"/>
        <v>0</v>
      </c>
      <c r="BL259" s="14" t="s">
        <v>211</v>
      </c>
      <c r="BM259" s="195" t="s">
        <v>578</v>
      </c>
    </row>
    <row r="260" spans="1:65" s="2" customFormat="1" ht="13.9" customHeight="1">
      <c r="A260" s="31"/>
      <c r="B260" s="32"/>
      <c r="C260" s="182" t="s">
        <v>579</v>
      </c>
      <c r="D260" s="182" t="s">
        <v>151</v>
      </c>
      <c r="E260" s="183" t="s">
        <v>580</v>
      </c>
      <c r="F260" s="184" t="s">
        <v>581</v>
      </c>
      <c r="G260" s="185" t="s">
        <v>154</v>
      </c>
      <c r="H260" s="186">
        <v>4</v>
      </c>
      <c r="I260" s="187"/>
      <c r="J260" s="187"/>
      <c r="K260" s="188">
        <f t="shared" si="79"/>
        <v>0</v>
      </c>
      <c r="L260" s="189"/>
      <c r="M260" s="36"/>
      <c r="N260" s="190" t="s">
        <v>1</v>
      </c>
      <c r="O260" s="191" t="s">
        <v>43</v>
      </c>
      <c r="P260" s="192">
        <f t="shared" si="80"/>
        <v>0</v>
      </c>
      <c r="Q260" s="192">
        <f t="shared" si="81"/>
        <v>0</v>
      </c>
      <c r="R260" s="192">
        <f t="shared" si="82"/>
        <v>0</v>
      </c>
      <c r="S260" s="68"/>
      <c r="T260" s="193">
        <f t="shared" si="83"/>
        <v>0</v>
      </c>
      <c r="U260" s="193">
        <v>1.4999999999999999E-4</v>
      </c>
      <c r="V260" s="193">
        <f t="shared" si="84"/>
        <v>5.9999999999999995E-4</v>
      </c>
      <c r="W260" s="193">
        <v>0</v>
      </c>
      <c r="X260" s="194">
        <f t="shared" si="85"/>
        <v>0</v>
      </c>
      <c r="Y260" s="31"/>
      <c r="Z260" s="31"/>
      <c r="AA260" s="31"/>
      <c r="AB260" s="31"/>
      <c r="AC260" s="31"/>
      <c r="AD260" s="31"/>
      <c r="AE260" s="31"/>
      <c r="AR260" s="195" t="s">
        <v>211</v>
      </c>
      <c r="AT260" s="195" t="s">
        <v>151</v>
      </c>
      <c r="AU260" s="195" t="s">
        <v>86</v>
      </c>
      <c r="AY260" s="14" t="s">
        <v>146</v>
      </c>
      <c r="BE260" s="196">
        <f t="shared" si="86"/>
        <v>0</v>
      </c>
      <c r="BF260" s="196">
        <f t="shared" si="87"/>
        <v>0</v>
      </c>
      <c r="BG260" s="196">
        <f t="shared" si="88"/>
        <v>0</v>
      </c>
      <c r="BH260" s="196">
        <f t="shared" si="89"/>
        <v>0</v>
      </c>
      <c r="BI260" s="196">
        <f t="shared" si="90"/>
        <v>0</v>
      </c>
      <c r="BJ260" s="14" t="s">
        <v>22</v>
      </c>
      <c r="BK260" s="196">
        <f t="shared" si="91"/>
        <v>0</v>
      </c>
      <c r="BL260" s="14" t="s">
        <v>211</v>
      </c>
      <c r="BM260" s="195" t="s">
        <v>582</v>
      </c>
    </row>
    <row r="261" spans="1:65" s="2" customFormat="1" ht="13.9" customHeight="1">
      <c r="A261" s="31"/>
      <c r="B261" s="32"/>
      <c r="C261" s="182" t="s">
        <v>583</v>
      </c>
      <c r="D261" s="182" t="s">
        <v>151</v>
      </c>
      <c r="E261" s="183" t="s">
        <v>584</v>
      </c>
      <c r="F261" s="184" t="s">
        <v>585</v>
      </c>
      <c r="G261" s="185" t="s">
        <v>189</v>
      </c>
      <c r="H261" s="186">
        <v>2.5999999999999999E-2</v>
      </c>
      <c r="I261" s="187"/>
      <c r="J261" s="187"/>
      <c r="K261" s="188">
        <f t="shared" si="79"/>
        <v>0</v>
      </c>
      <c r="L261" s="189"/>
      <c r="M261" s="36"/>
      <c r="N261" s="190" t="s">
        <v>1</v>
      </c>
      <c r="O261" s="191" t="s">
        <v>43</v>
      </c>
      <c r="P261" s="192">
        <f t="shared" si="80"/>
        <v>0</v>
      </c>
      <c r="Q261" s="192">
        <f t="shared" si="81"/>
        <v>0</v>
      </c>
      <c r="R261" s="192">
        <f t="shared" si="82"/>
        <v>0</v>
      </c>
      <c r="S261" s="68"/>
      <c r="T261" s="193">
        <f t="shared" si="83"/>
        <v>0</v>
      </c>
      <c r="U261" s="193">
        <v>0</v>
      </c>
      <c r="V261" s="193">
        <f t="shared" si="84"/>
        <v>0</v>
      </c>
      <c r="W261" s="193">
        <v>0</v>
      </c>
      <c r="X261" s="194">
        <f t="shared" si="85"/>
        <v>0</v>
      </c>
      <c r="Y261" s="31"/>
      <c r="Z261" s="31"/>
      <c r="AA261" s="31"/>
      <c r="AB261" s="31"/>
      <c r="AC261" s="31"/>
      <c r="AD261" s="31"/>
      <c r="AE261" s="31"/>
      <c r="AR261" s="195" t="s">
        <v>211</v>
      </c>
      <c r="AT261" s="195" t="s">
        <v>151</v>
      </c>
      <c r="AU261" s="195" t="s">
        <v>86</v>
      </c>
      <c r="AY261" s="14" t="s">
        <v>146</v>
      </c>
      <c r="BE261" s="196">
        <f t="shared" si="86"/>
        <v>0</v>
      </c>
      <c r="BF261" s="196">
        <f t="shared" si="87"/>
        <v>0</v>
      </c>
      <c r="BG261" s="196">
        <f t="shared" si="88"/>
        <v>0</v>
      </c>
      <c r="BH261" s="196">
        <f t="shared" si="89"/>
        <v>0</v>
      </c>
      <c r="BI261" s="196">
        <f t="shared" si="90"/>
        <v>0</v>
      </c>
      <c r="BJ261" s="14" t="s">
        <v>22</v>
      </c>
      <c r="BK261" s="196">
        <f t="shared" si="91"/>
        <v>0</v>
      </c>
      <c r="BL261" s="14" t="s">
        <v>211</v>
      </c>
      <c r="BM261" s="195" t="s">
        <v>586</v>
      </c>
    </row>
    <row r="262" spans="1:65" s="2" customFormat="1" ht="22.15" customHeight="1">
      <c r="A262" s="31"/>
      <c r="B262" s="32"/>
      <c r="C262" s="182" t="s">
        <v>587</v>
      </c>
      <c r="D262" s="182" t="s">
        <v>151</v>
      </c>
      <c r="E262" s="183" t="s">
        <v>588</v>
      </c>
      <c r="F262" s="184" t="s">
        <v>589</v>
      </c>
      <c r="G262" s="185" t="s">
        <v>189</v>
      </c>
      <c r="H262" s="186">
        <v>2.5999999999999999E-2</v>
      </c>
      <c r="I262" s="187"/>
      <c r="J262" s="187"/>
      <c r="K262" s="188">
        <f t="shared" si="79"/>
        <v>0</v>
      </c>
      <c r="L262" s="189"/>
      <c r="M262" s="36"/>
      <c r="N262" s="190" t="s">
        <v>1</v>
      </c>
      <c r="O262" s="191" t="s">
        <v>43</v>
      </c>
      <c r="P262" s="192">
        <f t="shared" si="80"/>
        <v>0</v>
      </c>
      <c r="Q262" s="192">
        <f t="shared" si="81"/>
        <v>0</v>
      </c>
      <c r="R262" s="192">
        <f t="shared" si="82"/>
        <v>0</v>
      </c>
      <c r="S262" s="68"/>
      <c r="T262" s="193">
        <f t="shared" si="83"/>
        <v>0</v>
      </c>
      <c r="U262" s="193">
        <v>0</v>
      </c>
      <c r="V262" s="193">
        <f t="shared" si="84"/>
        <v>0</v>
      </c>
      <c r="W262" s="193">
        <v>0</v>
      </c>
      <c r="X262" s="194">
        <f t="shared" si="85"/>
        <v>0</v>
      </c>
      <c r="Y262" s="31"/>
      <c r="Z262" s="31"/>
      <c r="AA262" s="31"/>
      <c r="AB262" s="31"/>
      <c r="AC262" s="31"/>
      <c r="AD262" s="31"/>
      <c r="AE262" s="31"/>
      <c r="AR262" s="195" t="s">
        <v>211</v>
      </c>
      <c r="AT262" s="195" t="s">
        <v>151</v>
      </c>
      <c r="AU262" s="195" t="s">
        <v>86</v>
      </c>
      <c r="AY262" s="14" t="s">
        <v>146</v>
      </c>
      <c r="BE262" s="196">
        <f t="shared" si="86"/>
        <v>0</v>
      </c>
      <c r="BF262" s="196">
        <f t="shared" si="87"/>
        <v>0</v>
      </c>
      <c r="BG262" s="196">
        <f t="shared" si="88"/>
        <v>0</v>
      </c>
      <c r="BH262" s="196">
        <f t="shared" si="89"/>
        <v>0</v>
      </c>
      <c r="BI262" s="196">
        <f t="shared" si="90"/>
        <v>0</v>
      </c>
      <c r="BJ262" s="14" t="s">
        <v>22</v>
      </c>
      <c r="BK262" s="196">
        <f t="shared" si="91"/>
        <v>0</v>
      </c>
      <c r="BL262" s="14" t="s">
        <v>211</v>
      </c>
      <c r="BM262" s="195" t="s">
        <v>590</v>
      </c>
    </row>
    <row r="263" spans="1:65" s="12" customFormat="1" ht="22.9" customHeight="1">
      <c r="B263" s="165"/>
      <c r="C263" s="166"/>
      <c r="D263" s="167" t="s">
        <v>79</v>
      </c>
      <c r="E263" s="180" t="s">
        <v>591</v>
      </c>
      <c r="F263" s="180" t="s">
        <v>592</v>
      </c>
      <c r="G263" s="166"/>
      <c r="H263" s="166"/>
      <c r="I263" s="169"/>
      <c r="J263" s="169"/>
      <c r="K263" s="181">
        <f>BK263</f>
        <v>0</v>
      </c>
      <c r="L263" s="166"/>
      <c r="M263" s="171"/>
      <c r="N263" s="172"/>
      <c r="O263" s="173"/>
      <c r="P263" s="173"/>
      <c r="Q263" s="174">
        <f>Q264</f>
        <v>0</v>
      </c>
      <c r="R263" s="174">
        <f>R264</f>
        <v>0</v>
      </c>
      <c r="S263" s="173"/>
      <c r="T263" s="175">
        <f>T264</f>
        <v>0</v>
      </c>
      <c r="U263" s="173"/>
      <c r="V263" s="175">
        <f>V264</f>
        <v>0</v>
      </c>
      <c r="W263" s="173"/>
      <c r="X263" s="176">
        <f>X264</f>
        <v>0</v>
      </c>
      <c r="AR263" s="177" t="s">
        <v>86</v>
      </c>
      <c r="AT263" s="178" t="s">
        <v>79</v>
      </c>
      <c r="AU263" s="178" t="s">
        <v>22</v>
      </c>
      <c r="AY263" s="177" t="s">
        <v>146</v>
      </c>
      <c r="BK263" s="179">
        <f>BK264</f>
        <v>0</v>
      </c>
    </row>
    <row r="264" spans="1:65" s="2" customFormat="1" ht="13.9" customHeight="1">
      <c r="A264" s="31"/>
      <c r="B264" s="32"/>
      <c r="C264" s="182" t="s">
        <v>593</v>
      </c>
      <c r="D264" s="182" t="s">
        <v>151</v>
      </c>
      <c r="E264" s="183" t="s">
        <v>594</v>
      </c>
      <c r="F264" s="184" t="s">
        <v>595</v>
      </c>
      <c r="G264" s="185" t="s">
        <v>154</v>
      </c>
      <c r="H264" s="186">
        <v>1</v>
      </c>
      <c r="I264" s="187"/>
      <c r="J264" s="187"/>
      <c r="K264" s="188">
        <f>ROUND(P264*H264,2)</f>
        <v>0</v>
      </c>
      <c r="L264" s="189"/>
      <c r="M264" s="36"/>
      <c r="N264" s="190" t="s">
        <v>1</v>
      </c>
      <c r="O264" s="191" t="s">
        <v>43</v>
      </c>
      <c r="P264" s="192">
        <f>I264+J264</f>
        <v>0</v>
      </c>
      <c r="Q264" s="192">
        <f>ROUND(I264*H264,2)</f>
        <v>0</v>
      </c>
      <c r="R264" s="192">
        <f>ROUND(J264*H264,2)</f>
        <v>0</v>
      </c>
      <c r="S264" s="68"/>
      <c r="T264" s="193">
        <f>S264*H264</f>
        <v>0</v>
      </c>
      <c r="U264" s="193">
        <v>0</v>
      </c>
      <c r="V264" s="193">
        <f>U264*H264</f>
        <v>0</v>
      </c>
      <c r="W264" s="193">
        <v>0</v>
      </c>
      <c r="X264" s="194">
        <f>W264*H264</f>
        <v>0</v>
      </c>
      <c r="Y264" s="31"/>
      <c r="Z264" s="31"/>
      <c r="AA264" s="31"/>
      <c r="AB264" s="31"/>
      <c r="AC264" s="31"/>
      <c r="AD264" s="31"/>
      <c r="AE264" s="31"/>
      <c r="AR264" s="195" t="s">
        <v>211</v>
      </c>
      <c r="AT264" s="195" t="s">
        <v>151</v>
      </c>
      <c r="AU264" s="195" t="s">
        <v>86</v>
      </c>
      <c r="AY264" s="14" t="s">
        <v>146</v>
      </c>
      <c r="BE264" s="196">
        <f>IF(O264="základní",K264,0)</f>
        <v>0</v>
      </c>
      <c r="BF264" s="196">
        <f>IF(O264="snížená",K264,0)</f>
        <v>0</v>
      </c>
      <c r="BG264" s="196">
        <f>IF(O264="zákl. přenesená",K264,0)</f>
        <v>0</v>
      </c>
      <c r="BH264" s="196">
        <f>IF(O264="sníž. přenesená",K264,0)</f>
        <v>0</v>
      </c>
      <c r="BI264" s="196">
        <f>IF(O264="nulová",K264,0)</f>
        <v>0</v>
      </c>
      <c r="BJ264" s="14" t="s">
        <v>22</v>
      </c>
      <c r="BK264" s="196">
        <f>ROUND(P264*H264,2)</f>
        <v>0</v>
      </c>
      <c r="BL264" s="14" t="s">
        <v>211</v>
      </c>
      <c r="BM264" s="195" t="s">
        <v>596</v>
      </c>
    </row>
    <row r="265" spans="1:65" s="12" customFormat="1" ht="22.9" customHeight="1">
      <c r="B265" s="165"/>
      <c r="C265" s="166"/>
      <c r="D265" s="167" t="s">
        <v>79</v>
      </c>
      <c r="E265" s="180" t="s">
        <v>597</v>
      </c>
      <c r="F265" s="180" t="s">
        <v>598</v>
      </c>
      <c r="G265" s="166"/>
      <c r="H265" s="166"/>
      <c r="I265" s="169"/>
      <c r="J265" s="169"/>
      <c r="K265" s="181">
        <f>BK265</f>
        <v>0</v>
      </c>
      <c r="L265" s="166"/>
      <c r="M265" s="171"/>
      <c r="N265" s="172"/>
      <c r="O265" s="173"/>
      <c r="P265" s="173"/>
      <c r="Q265" s="174">
        <f>SUM(Q266:Q275)</f>
        <v>0</v>
      </c>
      <c r="R265" s="174">
        <f>SUM(R266:R275)</f>
        <v>0</v>
      </c>
      <c r="S265" s="173"/>
      <c r="T265" s="175">
        <f>SUM(T266:T275)</f>
        <v>0</v>
      </c>
      <c r="U265" s="173"/>
      <c r="V265" s="175">
        <f>SUM(V266:V275)</f>
        <v>1.2033799999999999</v>
      </c>
      <c r="W265" s="173"/>
      <c r="X265" s="176">
        <f>SUM(X266:X275)</f>
        <v>0</v>
      </c>
      <c r="AR265" s="177" t="s">
        <v>86</v>
      </c>
      <c r="AT265" s="178" t="s">
        <v>79</v>
      </c>
      <c r="AU265" s="178" t="s">
        <v>22</v>
      </c>
      <c r="AY265" s="177" t="s">
        <v>146</v>
      </c>
      <c r="BK265" s="179">
        <f>SUM(BK266:BK275)</f>
        <v>0</v>
      </c>
    </row>
    <row r="266" spans="1:65" s="2" customFormat="1" ht="13.9" customHeight="1">
      <c r="A266" s="31"/>
      <c r="B266" s="32"/>
      <c r="C266" s="182" t="s">
        <v>599</v>
      </c>
      <c r="D266" s="182" t="s">
        <v>151</v>
      </c>
      <c r="E266" s="183" t="s">
        <v>600</v>
      </c>
      <c r="F266" s="184" t="s">
        <v>601</v>
      </c>
      <c r="G266" s="185" t="s">
        <v>178</v>
      </c>
      <c r="H266" s="186">
        <v>10</v>
      </c>
      <c r="I266" s="187"/>
      <c r="J266" s="187"/>
      <c r="K266" s="188">
        <f t="shared" ref="K266:K275" si="92">ROUND(P266*H266,2)</f>
        <v>0</v>
      </c>
      <c r="L266" s="189"/>
      <c r="M266" s="36"/>
      <c r="N266" s="190" t="s">
        <v>1</v>
      </c>
      <c r="O266" s="191" t="s">
        <v>43</v>
      </c>
      <c r="P266" s="192">
        <f t="shared" ref="P266:P275" si="93">I266+J266</f>
        <v>0</v>
      </c>
      <c r="Q266" s="192">
        <f t="shared" ref="Q266:Q275" si="94">ROUND(I266*H266,2)</f>
        <v>0</v>
      </c>
      <c r="R266" s="192">
        <f t="shared" ref="R266:R275" si="95">ROUND(J266*H266,2)</f>
        <v>0</v>
      </c>
      <c r="S266" s="68"/>
      <c r="T266" s="193">
        <f t="shared" ref="T266:T275" si="96">S266*H266</f>
        <v>0</v>
      </c>
      <c r="U266" s="193">
        <v>0</v>
      </c>
      <c r="V266" s="193">
        <f t="shared" ref="V266:V275" si="97">U266*H266</f>
        <v>0</v>
      </c>
      <c r="W266" s="193">
        <v>0</v>
      </c>
      <c r="X266" s="194">
        <f t="shared" ref="X266:X275" si="98">W266*H266</f>
        <v>0</v>
      </c>
      <c r="Y266" s="31"/>
      <c r="Z266" s="31"/>
      <c r="AA266" s="31"/>
      <c r="AB266" s="31"/>
      <c r="AC266" s="31"/>
      <c r="AD266" s="31"/>
      <c r="AE266" s="31"/>
      <c r="AR266" s="195" t="s">
        <v>211</v>
      </c>
      <c r="AT266" s="195" t="s">
        <v>151</v>
      </c>
      <c r="AU266" s="195" t="s">
        <v>86</v>
      </c>
      <c r="AY266" s="14" t="s">
        <v>146</v>
      </c>
      <c r="BE266" s="196">
        <f t="shared" ref="BE266:BE275" si="99">IF(O266="základní",K266,0)</f>
        <v>0</v>
      </c>
      <c r="BF266" s="196">
        <f t="shared" ref="BF266:BF275" si="100">IF(O266="snížená",K266,0)</f>
        <v>0</v>
      </c>
      <c r="BG266" s="196">
        <f t="shared" ref="BG266:BG275" si="101">IF(O266="zákl. přenesená",K266,0)</f>
        <v>0</v>
      </c>
      <c r="BH266" s="196">
        <f t="shared" ref="BH266:BH275" si="102">IF(O266="sníž. přenesená",K266,0)</f>
        <v>0</v>
      </c>
      <c r="BI266" s="196">
        <f t="shared" ref="BI266:BI275" si="103">IF(O266="nulová",K266,0)</f>
        <v>0</v>
      </c>
      <c r="BJ266" s="14" t="s">
        <v>22</v>
      </c>
      <c r="BK266" s="196">
        <f t="shared" ref="BK266:BK275" si="104">ROUND(P266*H266,2)</f>
        <v>0</v>
      </c>
      <c r="BL266" s="14" t="s">
        <v>211</v>
      </c>
      <c r="BM266" s="195" t="s">
        <v>602</v>
      </c>
    </row>
    <row r="267" spans="1:65" s="2" customFormat="1" ht="22.15" customHeight="1">
      <c r="A267" s="31"/>
      <c r="B267" s="32"/>
      <c r="C267" s="197" t="s">
        <v>603</v>
      </c>
      <c r="D267" s="197" t="s">
        <v>364</v>
      </c>
      <c r="E267" s="198" t="s">
        <v>604</v>
      </c>
      <c r="F267" s="199" t="s">
        <v>605</v>
      </c>
      <c r="G267" s="200" t="s">
        <v>178</v>
      </c>
      <c r="H267" s="201">
        <v>10</v>
      </c>
      <c r="I267" s="202"/>
      <c r="J267" s="203"/>
      <c r="K267" s="204">
        <f t="shared" si="92"/>
        <v>0</v>
      </c>
      <c r="L267" s="203"/>
      <c r="M267" s="205"/>
      <c r="N267" s="206" t="s">
        <v>1</v>
      </c>
      <c r="O267" s="191" t="s">
        <v>43</v>
      </c>
      <c r="P267" s="192">
        <f t="shared" si="93"/>
        <v>0</v>
      </c>
      <c r="Q267" s="192">
        <f t="shared" si="94"/>
        <v>0</v>
      </c>
      <c r="R267" s="192">
        <f t="shared" si="95"/>
        <v>0</v>
      </c>
      <c r="S267" s="68"/>
      <c r="T267" s="193">
        <f t="shared" si="96"/>
        <v>0</v>
      </c>
      <c r="U267" s="193">
        <v>2.3000000000000001E-4</v>
      </c>
      <c r="V267" s="193">
        <f t="shared" si="97"/>
        <v>2.3E-3</v>
      </c>
      <c r="W267" s="193">
        <v>0</v>
      </c>
      <c r="X267" s="194">
        <f t="shared" si="98"/>
        <v>0</v>
      </c>
      <c r="Y267" s="31"/>
      <c r="Z267" s="31"/>
      <c r="AA267" s="31"/>
      <c r="AB267" s="31"/>
      <c r="AC267" s="31"/>
      <c r="AD267" s="31"/>
      <c r="AE267" s="31"/>
      <c r="AR267" s="195" t="s">
        <v>287</v>
      </c>
      <c r="AT267" s="195" t="s">
        <v>364</v>
      </c>
      <c r="AU267" s="195" t="s">
        <v>86</v>
      </c>
      <c r="AY267" s="14" t="s">
        <v>146</v>
      </c>
      <c r="BE267" s="196">
        <f t="shared" si="99"/>
        <v>0</v>
      </c>
      <c r="BF267" s="196">
        <f t="shared" si="100"/>
        <v>0</v>
      </c>
      <c r="BG267" s="196">
        <f t="shared" si="101"/>
        <v>0</v>
      </c>
      <c r="BH267" s="196">
        <f t="shared" si="102"/>
        <v>0</v>
      </c>
      <c r="BI267" s="196">
        <f t="shared" si="103"/>
        <v>0</v>
      </c>
      <c r="BJ267" s="14" t="s">
        <v>22</v>
      </c>
      <c r="BK267" s="196">
        <f t="shared" si="104"/>
        <v>0</v>
      </c>
      <c r="BL267" s="14" t="s">
        <v>211</v>
      </c>
      <c r="BM267" s="195" t="s">
        <v>606</v>
      </c>
    </row>
    <row r="268" spans="1:65" s="2" customFormat="1" ht="13.9" customHeight="1">
      <c r="A268" s="31"/>
      <c r="B268" s="32"/>
      <c r="C268" s="182" t="s">
        <v>607</v>
      </c>
      <c r="D268" s="182" t="s">
        <v>151</v>
      </c>
      <c r="E268" s="183" t="s">
        <v>608</v>
      </c>
      <c r="F268" s="184" t="s">
        <v>609</v>
      </c>
      <c r="G268" s="185" t="s">
        <v>154</v>
      </c>
      <c r="H268" s="186">
        <v>2</v>
      </c>
      <c r="I268" s="187"/>
      <c r="J268" s="187"/>
      <c r="K268" s="188">
        <f t="shared" si="92"/>
        <v>0</v>
      </c>
      <c r="L268" s="189"/>
      <c r="M268" s="36"/>
      <c r="N268" s="190" t="s">
        <v>1</v>
      </c>
      <c r="O268" s="191" t="s">
        <v>43</v>
      </c>
      <c r="P268" s="192">
        <f t="shared" si="93"/>
        <v>0</v>
      </c>
      <c r="Q268" s="192">
        <f t="shared" si="94"/>
        <v>0</v>
      </c>
      <c r="R268" s="192">
        <f t="shared" si="95"/>
        <v>0</v>
      </c>
      <c r="S268" s="68"/>
      <c r="T268" s="193">
        <f t="shared" si="96"/>
        <v>0</v>
      </c>
      <c r="U268" s="193">
        <v>0</v>
      </c>
      <c r="V268" s="193">
        <f t="shared" si="97"/>
        <v>0</v>
      </c>
      <c r="W268" s="193">
        <v>0</v>
      </c>
      <c r="X268" s="194">
        <f t="shared" si="98"/>
        <v>0</v>
      </c>
      <c r="Y268" s="31"/>
      <c r="Z268" s="31"/>
      <c r="AA268" s="31"/>
      <c r="AB268" s="31"/>
      <c r="AC268" s="31"/>
      <c r="AD268" s="31"/>
      <c r="AE268" s="31"/>
      <c r="AR268" s="195" t="s">
        <v>211</v>
      </c>
      <c r="AT268" s="195" t="s">
        <v>151</v>
      </c>
      <c r="AU268" s="195" t="s">
        <v>86</v>
      </c>
      <c r="AY268" s="14" t="s">
        <v>146</v>
      </c>
      <c r="BE268" s="196">
        <f t="shared" si="99"/>
        <v>0</v>
      </c>
      <c r="BF268" s="196">
        <f t="shared" si="100"/>
        <v>0</v>
      </c>
      <c r="BG268" s="196">
        <f t="shared" si="101"/>
        <v>0</v>
      </c>
      <c r="BH268" s="196">
        <f t="shared" si="102"/>
        <v>0</v>
      </c>
      <c r="BI268" s="196">
        <f t="shared" si="103"/>
        <v>0</v>
      </c>
      <c r="BJ268" s="14" t="s">
        <v>22</v>
      </c>
      <c r="BK268" s="196">
        <f t="shared" si="104"/>
        <v>0</v>
      </c>
      <c r="BL268" s="14" t="s">
        <v>211</v>
      </c>
      <c r="BM268" s="195" t="s">
        <v>610</v>
      </c>
    </row>
    <row r="269" spans="1:65" s="2" customFormat="1" ht="22.15" customHeight="1">
      <c r="A269" s="31"/>
      <c r="B269" s="32"/>
      <c r="C269" s="197" t="s">
        <v>611</v>
      </c>
      <c r="D269" s="197" t="s">
        <v>364</v>
      </c>
      <c r="E269" s="198" t="s">
        <v>612</v>
      </c>
      <c r="F269" s="199" t="s">
        <v>613</v>
      </c>
      <c r="G269" s="200" t="s">
        <v>154</v>
      </c>
      <c r="H269" s="201">
        <v>2</v>
      </c>
      <c r="I269" s="202"/>
      <c r="J269" s="203"/>
      <c r="K269" s="204">
        <f t="shared" si="92"/>
        <v>0</v>
      </c>
      <c r="L269" s="203"/>
      <c r="M269" s="205"/>
      <c r="N269" s="206" t="s">
        <v>1</v>
      </c>
      <c r="O269" s="191" t="s">
        <v>43</v>
      </c>
      <c r="P269" s="192">
        <f t="shared" si="93"/>
        <v>0</v>
      </c>
      <c r="Q269" s="192">
        <f t="shared" si="94"/>
        <v>0</v>
      </c>
      <c r="R269" s="192">
        <f t="shared" si="95"/>
        <v>0</v>
      </c>
      <c r="S269" s="68"/>
      <c r="T269" s="193">
        <f t="shared" si="96"/>
        <v>0</v>
      </c>
      <c r="U269" s="193">
        <v>1.3999999999999999E-4</v>
      </c>
      <c r="V269" s="193">
        <f t="shared" si="97"/>
        <v>2.7999999999999998E-4</v>
      </c>
      <c r="W269" s="193">
        <v>0</v>
      </c>
      <c r="X269" s="194">
        <f t="shared" si="98"/>
        <v>0</v>
      </c>
      <c r="Y269" s="31"/>
      <c r="Z269" s="31"/>
      <c r="AA269" s="31"/>
      <c r="AB269" s="31"/>
      <c r="AC269" s="31"/>
      <c r="AD269" s="31"/>
      <c r="AE269" s="31"/>
      <c r="AR269" s="195" t="s">
        <v>287</v>
      </c>
      <c r="AT269" s="195" t="s">
        <v>364</v>
      </c>
      <c r="AU269" s="195" t="s">
        <v>86</v>
      </c>
      <c r="AY269" s="14" t="s">
        <v>146</v>
      </c>
      <c r="BE269" s="196">
        <f t="shared" si="99"/>
        <v>0</v>
      </c>
      <c r="BF269" s="196">
        <f t="shared" si="100"/>
        <v>0</v>
      </c>
      <c r="BG269" s="196">
        <f t="shared" si="101"/>
        <v>0</v>
      </c>
      <c r="BH269" s="196">
        <f t="shared" si="102"/>
        <v>0</v>
      </c>
      <c r="BI269" s="196">
        <f t="shared" si="103"/>
        <v>0</v>
      </c>
      <c r="BJ269" s="14" t="s">
        <v>22</v>
      </c>
      <c r="BK269" s="196">
        <f t="shared" si="104"/>
        <v>0</v>
      </c>
      <c r="BL269" s="14" t="s">
        <v>211</v>
      </c>
      <c r="BM269" s="195" t="s">
        <v>614</v>
      </c>
    </row>
    <row r="270" spans="1:65" s="2" customFormat="1" ht="22.15" customHeight="1">
      <c r="A270" s="31"/>
      <c r="B270" s="32"/>
      <c r="C270" s="182" t="s">
        <v>615</v>
      </c>
      <c r="D270" s="182" t="s">
        <v>151</v>
      </c>
      <c r="E270" s="183" t="s">
        <v>616</v>
      </c>
      <c r="F270" s="184" t="s">
        <v>617</v>
      </c>
      <c r="G270" s="185" t="s">
        <v>178</v>
      </c>
      <c r="H270" s="186">
        <v>10</v>
      </c>
      <c r="I270" s="187"/>
      <c r="J270" s="187"/>
      <c r="K270" s="188">
        <f t="shared" si="92"/>
        <v>0</v>
      </c>
      <c r="L270" s="189"/>
      <c r="M270" s="36"/>
      <c r="N270" s="190" t="s">
        <v>1</v>
      </c>
      <c r="O270" s="191" t="s">
        <v>43</v>
      </c>
      <c r="P270" s="192">
        <f t="shared" si="93"/>
        <v>0</v>
      </c>
      <c r="Q270" s="192">
        <f t="shared" si="94"/>
        <v>0</v>
      </c>
      <c r="R270" s="192">
        <f t="shared" si="95"/>
        <v>0</v>
      </c>
      <c r="S270" s="68"/>
      <c r="T270" s="193">
        <f t="shared" si="96"/>
        <v>0</v>
      </c>
      <c r="U270" s="193">
        <v>0</v>
      </c>
      <c r="V270" s="193">
        <f t="shared" si="97"/>
        <v>0</v>
      </c>
      <c r="W270" s="193">
        <v>0</v>
      </c>
      <c r="X270" s="194">
        <f t="shared" si="98"/>
        <v>0</v>
      </c>
      <c r="Y270" s="31"/>
      <c r="Z270" s="31"/>
      <c r="AA270" s="31"/>
      <c r="AB270" s="31"/>
      <c r="AC270" s="31"/>
      <c r="AD270" s="31"/>
      <c r="AE270" s="31"/>
      <c r="AR270" s="195" t="s">
        <v>211</v>
      </c>
      <c r="AT270" s="195" t="s">
        <v>151</v>
      </c>
      <c r="AU270" s="195" t="s">
        <v>86</v>
      </c>
      <c r="AY270" s="14" t="s">
        <v>146</v>
      </c>
      <c r="BE270" s="196">
        <f t="shared" si="99"/>
        <v>0</v>
      </c>
      <c r="BF270" s="196">
        <f t="shared" si="100"/>
        <v>0</v>
      </c>
      <c r="BG270" s="196">
        <f t="shared" si="101"/>
        <v>0</v>
      </c>
      <c r="BH270" s="196">
        <f t="shared" si="102"/>
        <v>0</v>
      </c>
      <c r="BI270" s="196">
        <f t="shared" si="103"/>
        <v>0</v>
      </c>
      <c r="BJ270" s="14" t="s">
        <v>22</v>
      </c>
      <c r="BK270" s="196">
        <f t="shared" si="104"/>
        <v>0</v>
      </c>
      <c r="BL270" s="14" t="s">
        <v>211</v>
      </c>
      <c r="BM270" s="195" t="s">
        <v>618</v>
      </c>
    </row>
    <row r="271" spans="1:65" s="2" customFormat="1" ht="13.9" customHeight="1">
      <c r="A271" s="31"/>
      <c r="B271" s="32"/>
      <c r="C271" s="197" t="s">
        <v>619</v>
      </c>
      <c r="D271" s="197" t="s">
        <v>364</v>
      </c>
      <c r="E271" s="198" t="s">
        <v>620</v>
      </c>
      <c r="F271" s="199" t="s">
        <v>621</v>
      </c>
      <c r="G271" s="200" t="s">
        <v>178</v>
      </c>
      <c r="H271" s="201">
        <v>10</v>
      </c>
      <c r="I271" s="202"/>
      <c r="J271" s="203"/>
      <c r="K271" s="204">
        <f t="shared" si="92"/>
        <v>0</v>
      </c>
      <c r="L271" s="203"/>
      <c r="M271" s="205"/>
      <c r="N271" s="206" t="s">
        <v>1</v>
      </c>
      <c r="O271" s="191" t="s">
        <v>43</v>
      </c>
      <c r="P271" s="192">
        <f t="shared" si="93"/>
        <v>0</v>
      </c>
      <c r="Q271" s="192">
        <f t="shared" si="94"/>
        <v>0</v>
      </c>
      <c r="R271" s="192">
        <f t="shared" si="95"/>
        <v>0</v>
      </c>
      <c r="S271" s="68"/>
      <c r="T271" s="193">
        <f t="shared" si="96"/>
        <v>0</v>
      </c>
      <c r="U271" s="193">
        <v>0.12</v>
      </c>
      <c r="V271" s="193">
        <f t="shared" si="97"/>
        <v>1.2</v>
      </c>
      <c r="W271" s="193">
        <v>0</v>
      </c>
      <c r="X271" s="194">
        <f t="shared" si="98"/>
        <v>0</v>
      </c>
      <c r="Y271" s="31"/>
      <c r="Z271" s="31"/>
      <c r="AA271" s="31"/>
      <c r="AB271" s="31"/>
      <c r="AC271" s="31"/>
      <c r="AD271" s="31"/>
      <c r="AE271" s="31"/>
      <c r="AR271" s="195" t="s">
        <v>287</v>
      </c>
      <c r="AT271" s="195" t="s">
        <v>364</v>
      </c>
      <c r="AU271" s="195" t="s">
        <v>86</v>
      </c>
      <c r="AY271" s="14" t="s">
        <v>146</v>
      </c>
      <c r="BE271" s="196">
        <f t="shared" si="99"/>
        <v>0</v>
      </c>
      <c r="BF271" s="196">
        <f t="shared" si="100"/>
        <v>0</v>
      </c>
      <c r="BG271" s="196">
        <f t="shared" si="101"/>
        <v>0</v>
      </c>
      <c r="BH271" s="196">
        <f t="shared" si="102"/>
        <v>0</v>
      </c>
      <c r="BI271" s="196">
        <f t="shared" si="103"/>
        <v>0</v>
      </c>
      <c r="BJ271" s="14" t="s">
        <v>22</v>
      </c>
      <c r="BK271" s="196">
        <f t="shared" si="104"/>
        <v>0</v>
      </c>
      <c r="BL271" s="14" t="s">
        <v>211</v>
      </c>
      <c r="BM271" s="195" t="s">
        <v>622</v>
      </c>
    </row>
    <row r="272" spans="1:65" s="2" customFormat="1" ht="13.9" customHeight="1">
      <c r="A272" s="31"/>
      <c r="B272" s="32"/>
      <c r="C272" s="182" t="s">
        <v>623</v>
      </c>
      <c r="D272" s="182" t="s">
        <v>151</v>
      </c>
      <c r="E272" s="183" t="s">
        <v>624</v>
      </c>
      <c r="F272" s="184" t="s">
        <v>625</v>
      </c>
      <c r="G272" s="185" t="s">
        <v>154</v>
      </c>
      <c r="H272" s="186">
        <v>2</v>
      </c>
      <c r="I272" s="187"/>
      <c r="J272" s="187"/>
      <c r="K272" s="188">
        <f t="shared" si="92"/>
        <v>0</v>
      </c>
      <c r="L272" s="189"/>
      <c r="M272" s="36"/>
      <c r="N272" s="190" t="s">
        <v>1</v>
      </c>
      <c r="O272" s="191" t="s">
        <v>43</v>
      </c>
      <c r="P272" s="192">
        <f t="shared" si="93"/>
        <v>0</v>
      </c>
      <c r="Q272" s="192">
        <f t="shared" si="94"/>
        <v>0</v>
      </c>
      <c r="R272" s="192">
        <f t="shared" si="95"/>
        <v>0</v>
      </c>
      <c r="S272" s="68"/>
      <c r="T272" s="193">
        <f t="shared" si="96"/>
        <v>0</v>
      </c>
      <c r="U272" s="193">
        <v>0</v>
      </c>
      <c r="V272" s="193">
        <f t="shared" si="97"/>
        <v>0</v>
      </c>
      <c r="W272" s="193">
        <v>0</v>
      </c>
      <c r="X272" s="194">
        <f t="shared" si="98"/>
        <v>0</v>
      </c>
      <c r="Y272" s="31"/>
      <c r="Z272" s="31"/>
      <c r="AA272" s="31"/>
      <c r="AB272" s="31"/>
      <c r="AC272" s="31"/>
      <c r="AD272" s="31"/>
      <c r="AE272" s="31"/>
      <c r="AR272" s="195" t="s">
        <v>211</v>
      </c>
      <c r="AT272" s="195" t="s">
        <v>151</v>
      </c>
      <c r="AU272" s="195" t="s">
        <v>86</v>
      </c>
      <c r="AY272" s="14" t="s">
        <v>146</v>
      </c>
      <c r="BE272" s="196">
        <f t="shared" si="99"/>
        <v>0</v>
      </c>
      <c r="BF272" s="196">
        <f t="shared" si="100"/>
        <v>0</v>
      </c>
      <c r="BG272" s="196">
        <f t="shared" si="101"/>
        <v>0</v>
      </c>
      <c r="BH272" s="196">
        <f t="shared" si="102"/>
        <v>0</v>
      </c>
      <c r="BI272" s="196">
        <f t="shared" si="103"/>
        <v>0</v>
      </c>
      <c r="BJ272" s="14" t="s">
        <v>22</v>
      </c>
      <c r="BK272" s="196">
        <f t="shared" si="104"/>
        <v>0</v>
      </c>
      <c r="BL272" s="14" t="s">
        <v>211</v>
      </c>
      <c r="BM272" s="195" t="s">
        <v>626</v>
      </c>
    </row>
    <row r="273" spans="1:65" s="2" customFormat="1" ht="13.9" customHeight="1">
      <c r="A273" s="31"/>
      <c r="B273" s="32"/>
      <c r="C273" s="197" t="s">
        <v>627</v>
      </c>
      <c r="D273" s="197" t="s">
        <v>364</v>
      </c>
      <c r="E273" s="198" t="s">
        <v>628</v>
      </c>
      <c r="F273" s="199" t="s">
        <v>629</v>
      </c>
      <c r="G273" s="200" t="s">
        <v>154</v>
      </c>
      <c r="H273" s="201">
        <v>2</v>
      </c>
      <c r="I273" s="202"/>
      <c r="J273" s="203"/>
      <c r="K273" s="204">
        <f t="shared" si="92"/>
        <v>0</v>
      </c>
      <c r="L273" s="203"/>
      <c r="M273" s="205"/>
      <c r="N273" s="206" t="s">
        <v>1</v>
      </c>
      <c r="O273" s="191" t="s">
        <v>43</v>
      </c>
      <c r="P273" s="192">
        <f t="shared" si="93"/>
        <v>0</v>
      </c>
      <c r="Q273" s="192">
        <f t="shared" si="94"/>
        <v>0</v>
      </c>
      <c r="R273" s="192">
        <f t="shared" si="95"/>
        <v>0</v>
      </c>
      <c r="S273" s="68"/>
      <c r="T273" s="193">
        <f t="shared" si="96"/>
        <v>0</v>
      </c>
      <c r="U273" s="193">
        <v>4.0000000000000002E-4</v>
      </c>
      <c r="V273" s="193">
        <f t="shared" si="97"/>
        <v>8.0000000000000004E-4</v>
      </c>
      <c r="W273" s="193">
        <v>0</v>
      </c>
      <c r="X273" s="194">
        <f t="shared" si="98"/>
        <v>0</v>
      </c>
      <c r="Y273" s="31"/>
      <c r="Z273" s="31"/>
      <c r="AA273" s="31"/>
      <c r="AB273" s="31"/>
      <c r="AC273" s="31"/>
      <c r="AD273" s="31"/>
      <c r="AE273" s="31"/>
      <c r="AR273" s="195" t="s">
        <v>287</v>
      </c>
      <c r="AT273" s="195" t="s">
        <v>364</v>
      </c>
      <c r="AU273" s="195" t="s">
        <v>86</v>
      </c>
      <c r="AY273" s="14" t="s">
        <v>146</v>
      </c>
      <c r="BE273" s="196">
        <f t="shared" si="99"/>
        <v>0</v>
      </c>
      <c r="BF273" s="196">
        <f t="shared" si="100"/>
        <v>0</v>
      </c>
      <c r="BG273" s="196">
        <f t="shared" si="101"/>
        <v>0</v>
      </c>
      <c r="BH273" s="196">
        <f t="shared" si="102"/>
        <v>0</v>
      </c>
      <c r="BI273" s="196">
        <f t="shared" si="103"/>
        <v>0</v>
      </c>
      <c r="BJ273" s="14" t="s">
        <v>22</v>
      </c>
      <c r="BK273" s="196">
        <f t="shared" si="104"/>
        <v>0</v>
      </c>
      <c r="BL273" s="14" t="s">
        <v>211</v>
      </c>
      <c r="BM273" s="195" t="s">
        <v>630</v>
      </c>
    </row>
    <row r="274" spans="1:65" s="2" customFormat="1" ht="22.15" customHeight="1">
      <c r="A274" s="31"/>
      <c r="B274" s="32"/>
      <c r="C274" s="182" t="s">
        <v>631</v>
      </c>
      <c r="D274" s="182" t="s">
        <v>151</v>
      </c>
      <c r="E274" s="183" t="s">
        <v>632</v>
      </c>
      <c r="F274" s="184" t="s">
        <v>633</v>
      </c>
      <c r="G274" s="185" t="s">
        <v>154</v>
      </c>
      <c r="H274" s="186">
        <v>2</v>
      </c>
      <c r="I274" s="187"/>
      <c r="J274" s="187"/>
      <c r="K274" s="188">
        <f t="shared" si="92"/>
        <v>0</v>
      </c>
      <c r="L274" s="189"/>
      <c r="M274" s="36"/>
      <c r="N274" s="190" t="s">
        <v>1</v>
      </c>
      <c r="O274" s="191" t="s">
        <v>43</v>
      </c>
      <c r="P274" s="192">
        <f t="shared" si="93"/>
        <v>0</v>
      </c>
      <c r="Q274" s="192">
        <f t="shared" si="94"/>
        <v>0</v>
      </c>
      <c r="R274" s="192">
        <f t="shared" si="95"/>
        <v>0</v>
      </c>
      <c r="S274" s="68"/>
      <c r="T274" s="193">
        <f t="shared" si="96"/>
        <v>0</v>
      </c>
      <c r="U274" s="193">
        <v>0</v>
      </c>
      <c r="V274" s="193">
        <f t="shared" si="97"/>
        <v>0</v>
      </c>
      <c r="W274" s="193">
        <v>0</v>
      </c>
      <c r="X274" s="194">
        <f t="shared" si="98"/>
        <v>0</v>
      </c>
      <c r="Y274" s="31"/>
      <c r="Z274" s="31"/>
      <c r="AA274" s="31"/>
      <c r="AB274" s="31"/>
      <c r="AC274" s="31"/>
      <c r="AD274" s="31"/>
      <c r="AE274" s="31"/>
      <c r="AR274" s="195" t="s">
        <v>211</v>
      </c>
      <c r="AT274" s="195" t="s">
        <v>151</v>
      </c>
      <c r="AU274" s="195" t="s">
        <v>86</v>
      </c>
      <c r="AY274" s="14" t="s">
        <v>146</v>
      </c>
      <c r="BE274" s="196">
        <f t="shared" si="99"/>
        <v>0</v>
      </c>
      <c r="BF274" s="196">
        <f t="shared" si="100"/>
        <v>0</v>
      </c>
      <c r="BG274" s="196">
        <f t="shared" si="101"/>
        <v>0</v>
      </c>
      <c r="BH274" s="196">
        <f t="shared" si="102"/>
        <v>0</v>
      </c>
      <c r="BI274" s="196">
        <f t="shared" si="103"/>
        <v>0</v>
      </c>
      <c r="BJ274" s="14" t="s">
        <v>22</v>
      </c>
      <c r="BK274" s="196">
        <f t="shared" si="104"/>
        <v>0</v>
      </c>
      <c r="BL274" s="14" t="s">
        <v>211</v>
      </c>
      <c r="BM274" s="195" t="s">
        <v>634</v>
      </c>
    </row>
    <row r="275" spans="1:65" s="2" customFormat="1" ht="13.9" customHeight="1">
      <c r="A275" s="31"/>
      <c r="B275" s="32"/>
      <c r="C275" s="197" t="s">
        <v>635</v>
      </c>
      <c r="D275" s="197" t="s">
        <v>364</v>
      </c>
      <c r="E275" s="198" t="s">
        <v>636</v>
      </c>
      <c r="F275" s="199" t="s">
        <v>637</v>
      </c>
      <c r="G275" s="200" t="s">
        <v>154</v>
      </c>
      <c r="H275" s="201">
        <v>2</v>
      </c>
      <c r="I275" s="202"/>
      <c r="J275" s="203"/>
      <c r="K275" s="204">
        <f t="shared" si="92"/>
        <v>0</v>
      </c>
      <c r="L275" s="203"/>
      <c r="M275" s="205"/>
      <c r="N275" s="206" t="s">
        <v>1</v>
      </c>
      <c r="O275" s="191" t="s">
        <v>43</v>
      </c>
      <c r="P275" s="192">
        <f t="shared" si="93"/>
        <v>0</v>
      </c>
      <c r="Q275" s="192">
        <f t="shared" si="94"/>
        <v>0</v>
      </c>
      <c r="R275" s="192">
        <f t="shared" si="95"/>
        <v>0</v>
      </c>
      <c r="S275" s="68"/>
      <c r="T275" s="193">
        <f t="shared" si="96"/>
        <v>0</v>
      </c>
      <c r="U275" s="193">
        <v>0</v>
      </c>
      <c r="V275" s="193">
        <f t="shared" si="97"/>
        <v>0</v>
      </c>
      <c r="W275" s="193">
        <v>0</v>
      </c>
      <c r="X275" s="194">
        <f t="shared" si="98"/>
        <v>0</v>
      </c>
      <c r="Y275" s="31"/>
      <c r="Z275" s="31"/>
      <c r="AA275" s="31"/>
      <c r="AB275" s="31"/>
      <c r="AC275" s="31"/>
      <c r="AD275" s="31"/>
      <c r="AE275" s="31"/>
      <c r="AR275" s="195" t="s">
        <v>287</v>
      </c>
      <c r="AT275" s="195" t="s">
        <v>364</v>
      </c>
      <c r="AU275" s="195" t="s">
        <v>86</v>
      </c>
      <c r="AY275" s="14" t="s">
        <v>146</v>
      </c>
      <c r="BE275" s="196">
        <f t="shared" si="99"/>
        <v>0</v>
      </c>
      <c r="BF275" s="196">
        <f t="shared" si="100"/>
        <v>0</v>
      </c>
      <c r="BG275" s="196">
        <f t="shared" si="101"/>
        <v>0</v>
      </c>
      <c r="BH275" s="196">
        <f t="shared" si="102"/>
        <v>0</v>
      </c>
      <c r="BI275" s="196">
        <f t="shared" si="103"/>
        <v>0</v>
      </c>
      <c r="BJ275" s="14" t="s">
        <v>22</v>
      </c>
      <c r="BK275" s="196">
        <f t="shared" si="104"/>
        <v>0</v>
      </c>
      <c r="BL275" s="14" t="s">
        <v>211</v>
      </c>
      <c r="BM275" s="195" t="s">
        <v>638</v>
      </c>
    </row>
    <row r="276" spans="1:65" s="12" customFormat="1" ht="22.9" customHeight="1">
      <c r="B276" s="165"/>
      <c r="C276" s="166"/>
      <c r="D276" s="167" t="s">
        <v>79</v>
      </c>
      <c r="E276" s="180" t="s">
        <v>639</v>
      </c>
      <c r="F276" s="180" t="s">
        <v>640</v>
      </c>
      <c r="G276" s="166"/>
      <c r="H276" s="166"/>
      <c r="I276" s="169"/>
      <c r="J276" s="169"/>
      <c r="K276" s="181">
        <f>BK276</f>
        <v>0</v>
      </c>
      <c r="L276" s="166"/>
      <c r="M276" s="171"/>
      <c r="N276" s="172"/>
      <c r="O276" s="173"/>
      <c r="P276" s="173"/>
      <c r="Q276" s="174">
        <f>SUM(Q277:Q281)</f>
        <v>0</v>
      </c>
      <c r="R276" s="174">
        <f>SUM(R277:R281)</f>
        <v>0</v>
      </c>
      <c r="S276" s="173"/>
      <c r="T276" s="175">
        <f>SUM(T277:T281)</f>
        <v>0</v>
      </c>
      <c r="U276" s="173"/>
      <c r="V276" s="175">
        <f>SUM(V277:V281)</f>
        <v>1E-3</v>
      </c>
      <c r="W276" s="173"/>
      <c r="X276" s="176">
        <f>SUM(X277:X281)</f>
        <v>0</v>
      </c>
      <c r="AR276" s="177" t="s">
        <v>86</v>
      </c>
      <c r="AT276" s="178" t="s">
        <v>79</v>
      </c>
      <c r="AU276" s="178" t="s">
        <v>22</v>
      </c>
      <c r="AY276" s="177" t="s">
        <v>146</v>
      </c>
      <c r="BK276" s="179">
        <f>SUM(BK277:BK281)</f>
        <v>0</v>
      </c>
    </row>
    <row r="277" spans="1:65" s="2" customFormat="1" ht="22.15" customHeight="1">
      <c r="A277" s="31"/>
      <c r="B277" s="32"/>
      <c r="C277" s="182" t="s">
        <v>641</v>
      </c>
      <c r="D277" s="182" t="s">
        <v>151</v>
      </c>
      <c r="E277" s="183" t="s">
        <v>642</v>
      </c>
      <c r="F277" s="184" t="s">
        <v>643</v>
      </c>
      <c r="G277" s="185" t="s">
        <v>154</v>
      </c>
      <c r="H277" s="186">
        <v>1</v>
      </c>
      <c r="I277" s="187"/>
      <c r="J277" s="187"/>
      <c r="K277" s="188">
        <f>ROUND(P277*H277,2)</f>
        <v>0</v>
      </c>
      <c r="L277" s="189"/>
      <c r="M277" s="36"/>
      <c r="N277" s="190" t="s">
        <v>1</v>
      </c>
      <c r="O277" s="191" t="s">
        <v>43</v>
      </c>
      <c r="P277" s="192">
        <f>I277+J277</f>
        <v>0</v>
      </c>
      <c r="Q277" s="192">
        <f>ROUND(I277*H277,2)</f>
        <v>0</v>
      </c>
      <c r="R277" s="192">
        <f>ROUND(J277*H277,2)</f>
        <v>0</v>
      </c>
      <c r="S277" s="68"/>
      <c r="T277" s="193">
        <f>S277*H277</f>
        <v>0</v>
      </c>
      <c r="U277" s="193">
        <v>0</v>
      </c>
      <c r="V277" s="193">
        <f>U277*H277</f>
        <v>0</v>
      </c>
      <c r="W277" s="193">
        <v>0</v>
      </c>
      <c r="X277" s="194">
        <f>W277*H277</f>
        <v>0</v>
      </c>
      <c r="Y277" s="31"/>
      <c r="Z277" s="31"/>
      <c r="AA277" s="31"/>
      <c r="AB277" s="31"/>
      <c r="AC277" s="31"/>
      <c r="AD277" s="31"/>
      <c r="AE277" s="31"/>
      <c r="AR277" s="195" t="s">
        <v>211</v>
      </c>
      <c r="AT277" s="195" t="s">
        <v>151</v>
      </c>
      <c r="AU277" s="195" t="s">
        <v>86</v>
      </c>
      <c r="AY277" s="14" t="s">
        <v>146</v>
      </c>
      <c r="BE277" s="196">
        <f>IF(O277="základní",K277,0)</f>
        <v>0</v>
      </c>
      <c r="BF277" s="196">
        <f>IF(O277="snížená",K277,0)</f>
        <v>0</v>
      </c>
      <c r="BG277" s="196">
        <f>IF(O277="zákl. přenesená",K277,0)</f>
        <v>0</v>
      </c>
      <c r="BH277" s="196">
        <f>IF(O277="sníž. přenesená",K277,0)</f>
        <v>0</v>
      </c>
      <c r="BI277" s="196">
        <f>IF(O277="nulová",K277,0)</f>
        <v>0</v>
      </c>
      <c r="BJ277" s="14" t="s">
        <v>22</v>
      </c>
      <c r="BK277" s="196">
        <f>ROUND(P277*H277,2)</f>
        <v>0</v>
      </c>
      <c r="BL277" s="14" t="s">
        <v>211</v>
      </c>
      <c r="BM277" s="195" t="s">
        <v>644</v>
      </c>
    </row>
    <row r="278" spans="1:65" s="2" customFormat="1" ht="13.9" customHeight="1">
      <c r="A278" s="31"/>
      <c r="B278" s="32"/>
      <c r="C278" s="182" t="s">
        <v>645</v>
      </c>
      <c r="D278" s="182" t="s">
        <v>151</v>
      </c>
      <c r="E278" s="183" t="s">
        <v>646</v>
      </c>
      <c r="F278" s="184" t="s">
        <v>647</v>
      </c>
      <c r="G278" s="185" t="s">
        <v>154</v>
      </c>
      <c r="H278" s="186">
        <v>1</v>
      </c>
      <c r="I278" s="187"/>
      <c r="J278" s="187"/>
      <c r="K278" s="188">
        <f>ROUND(P278*H278,2)</f>
        <v>0</v>
      </c>
      <c r="L278" s="189"/>
      <c r="M278" s="36"/>
      <c r="N278" s="190" t="s">
        <v>1</v>
      </c>
      <c r="O278" s="191" t="s">
        <v>43</v>
      </c>
      <c r="P278" s="192">
        <f>I278+J278</f>
        <v>0</v>
      </c>
      <c r="Q278" s="192">
        <f>ROUND(I278*H278,2)</f>
        <v>0</v>
      </c>
      <c r="R278" s="192">
        <f>ROUND(J278*H278,2)</f>
        <v>0</v>
      </c>
      <c r="S278" s="68"/>
      <c r="T278" s="193">
        <f>S278*H278</f>
        <v>0</v>
      </c>
      <c r="U278" s="193">
        <v>0</v>
      </c>
      <c r="V278" s="193">
        <f>U278*H278</f>
        <v>0</v>
      </c>
      <c r="W278" s="193">
        <v>0</v>
      </c>
      <c r="X278" s="194">
        <f>W278*H278</f>
        <v>0</v>
      </c>
      <c r="Y278" s="31"/>
      <c r="Z278" s="31"/>
      <c r="AA278" s="31"/>
      <c r="AB278" s="31"/>
      <c r="AC278" s="31"/>
      <c r="AD278" s="31"/>
      <c r="AE278" s="31"/>
      <c r="AR278" s="195" t="s">
        <v>211</v>
      </c>
      <c r="AT278" s="195" t="s">
        <v>151</v>
      </c>
      <c r="AU278" s="195" t="s">
        <v>86</v>
      </c>
      <c r="AY278" s="14" t="s">
        <v>146</v>
      </c>
      <c r="BE278" s="196">
        <f>IF(O278="základní",K278,0)</f>
        <v>0</v>
      </c>
      <c r="BF278" s="196">
        <f>IF(O278="snížená",K278,0)</f>
        <v>0</v>
      </c>
      <c r="BG278" s="196">
        <f>IF(O278="zákl. přenesená",K278,0)</f>
        <v>0</v>
      </c>
      <c r="BH278" s="196">
        <f>IF(O278="sníž. přenesená",K278,0)</f>
        <v>0</v>
      </c>
      <c r="BI278" s="196">
        <f>IF(O278="nulová",K278,0)</f>
        <v>0</v>
      </c>
      <c r="BJ278" s="14" t="s">
        <v>22</v>
      </c>
      <c r="BK278" s="196">
        <f>ROUND(P278*H278,2)</f>
        <v>0</v>
      </c>
      <c r="BL278" s="14" t="s">
        <v>211</v>
      </c>
      <c r="BM278" s="195" t="s">
        <v>648</v>
      </c>
    </row>
    <row r="279" spans="1:65" s="2" customFormat="1" ht="13.9" customHeight="1">
      <c r="A279" s="31"/>
      <c r="B279" s="32"/>
      <c r="C279" s="182" t="s">
        <v>649</v>
      </c>
      <c r="D279" s="182" t="s">
        <v>151</v>
      </c>
      <c r="E279" s="183" t="s">
        <v>650</v>
      </c>
      <c r="F279" s="184" t="s">
        <v>651</v>
      </c>
      <c r="G279" s="185" t="s">
        <v>154</v>
      </c>
      <c r="H279" s="186">
        <v>1</v>
      </c>
      <c r="I279" s="187"/>
      <c r="J279" s="187"/>
      <c r="K279" s="188">
        <f>ROUND(P279*H279,2)</f>
        <v>0</v>
      </c>
      <c r="L279" s="189"/>
      <c r="M279" s="36"/>
      <c r="N279" s="190" t="s">
        <v>1</v>
      </c>
      <c r="O279" s="191" t="s">
        <v>43</v>
      </c>
      <c r="P279" s="192">
        <f>I279+J279</f>
        <v>0</v>
      </c>
      <c r="Q279" s="192">
        <f>ROUND(I279*H279,2)</f>
        <v>0</v>
      </c>
      <c r="R279" s="192">
        <f>ROUND(J279*H279,2)</f>
        <v>0</v>
      </c>
      <c r="S279" s="68"/>
      <c r="T279" s="193">
        <f>S279*H279</f>
        <v>0</v>
      </c>
      <c r="U279" s="193">
        <v>0</v>
      </c>
      <c r="V279" s="193">
        <f>U279*H279</f>
        <v>0</v>
      </c>
      <c r="W279" s="193">
        <v>0</v>
      </c>
      <c r="X279" s="194">
        <f>W279*H279</f>
        <v>0</v>
      </c>
      <c r="Y279" s="31"/>
      <c r="Z279" s="31"/>
      <c r="AA279" s="31"/>
      <c r="AB279" s="31"/>
      <c r="AC279" s="31"/>
      <c r="AD279" s="31"/>
      <c r="AE279" s="31"/>
      <c r="AR279" s="195" t="s">
        <v>211</v>
      </c>
      <c r="AT279" s="195" t="s">
        <v>151</v>
      </c>
      <c r="AU279" s="195" t="s">
        <v>86</v>
      </c>
      <c r="AY279" s="14" t="s">
        <v>146</v>
      </c>
      <c r="BE279" s="196">
        <f>IF(O279="základní",K279,0)</f>
        <v>0</v>
      </c>
      <c r="BF279" s="196">
        <f>IF(O279="snížená",K279,0)</f>
        <v>0</v>
      </c>
      <c r="BG279" s="196">
        <f>IF(O279="zákl. přenesená",K279,0)</f>
        <v>0</v>
      </c>
      <c r="BH279" s="196">
        <f>IF(O279="sníž. přenesená",K279,0)</f>
        <v>0</v>
      </c>
      <c r="BI279" s="196">
        <f>IF(O279="nulová",K279,0)</f>
        <v>0</v>
      </c>
      <c r="BJ279" s="14" t="s">
        <v>22</v>
      </c>
      <c r="BK279" s="196">
        <f>ROUND(P279*H279,2)</f>
        <v>0</v>
      </c>
      <c r="BL279" s="14" t="s">
        <v>211</v>
      </c>
      <c r="BM279" s="195" t="s">
        <v>652</v>
      </c>
    </row>
    <row r="280" spans="1:65" s="2" customFormat="1" ht="13.9" customHeight="1">
      <c r="A280" s="31"/>
      <c r="B280" s="32"/>
      <c r="C280" s="182" t="s">
        <v>653</v>
      </c>
      <c r="D280" s="182" t="s">
        <v>151</v>
      </c>
      <c r="E280" s="183" t="s">
        <v>654</v>
      </c>
      <c r="F280" s="184" t="s">
        <v>655</v>
      </c>
      <c r="G280" s="185" t="s">
        <v>154</v>
      </c>
      <c r="H280" s="186">
        <v>1</v>
      </c>
      <c r="I280" s="187"/>
      <c r="J280" s="187"/>
      <c r="K280" s="188">
        <f>ROUND(P280*H280,2)</f>
        <v>0</v>
      </c>
      <c r="L280" s="189"/>
      <c r="M280" s="36"/>
      <c r="N280" s="190" t="s">
        <v>1</v>
      </c>
      <c r="O280" s="191" t="s">
        <v>43</v>
      </c>
      <c r="P280" s="192">
        <f>I280+J280</f>
        <v>0</v>
      </c>
      <c r="Q280" s="192">
        <f>ROUND(I280*H280,2)</f>
        <v>0</v>
      </c>
      <c r="R280" s="192">
        <f>ROUND(J280*H280,2)</f>
        <v>0</v>
      </c>
      <c r="S280" s="68"/>
      <c r="T280" s="193">
        <f>S280*H280</f>
        <v>0</v>
      </c>
      <c r="U280" s="193">
        <v>0</v>
      </c>
      <c r="V280" s="193">
        <f>U280*H280</f>
        <v>0</v>
      </c>
      <c r="W280" s="193">
        <v>0</v>
      </c>
      <c r="X280" s="194">
        <f>W280*H280</f>
        <v>0</v>
      </c>
      <c r="Y280" s="31"/>
      <c r="Z280" s="31"/>
      <c r="AA280" s="31"/>
      <c r="AB280" s="31"/>
      <c r="AC280" s="31"/>
      <c r="AD280" s="31"/>
      <c r="AE280" s="31"/>
      <c r="AR280" s="195" t="s">
        <v>211</v>
      </c>
      <c r="AT280" s="195" t="s">
        <v>151</v>
      </c>
      <c r="AU280" s="195" t="s">
        <v>86</v>
      </c>
      <c r="AY280" s="14" t="s">
        <v>146</v>
      </c>
      <c r="BE280" s="196">
        <f>IF(O280="základní",K280,0)</f>
        <v>0</v>
      </c>
      <c r="BF280" s="196">
        <f>IF(O280="snížená",K280,0)</f>
        <v>0</v>
      </c>
      <c r="BG280" s="196">
        <f>IF(O280="zákl. přenesená",K280,0)</f>
        <v>0</v>
      </c>
      <c r="BH280" s="196">
        <f>IF(O280="sníž. přenesená",K280,0)</f>
        <v>0</v>
      </c>
      <c r="BI280" s="196">
        <f>IF(O280="nulová",K280,0)</f>
        <v>0</v>
      </c>
      <c r="BJ280" s="14" t="s">
        <v>22</v>
      </c>
      <c r="BK280" s="196">
        <f>ROUND(P280*H280,2)</f>
        <v>0</v>
      </c>
      <c r="BL280" s="14" t="s">
        <v>211</v>
      </c>
      <c r="BM280" s="195" t="s">
        <v>656</v>
      </c>
    </row>
    <row r="281" spans="1:65" s="2" customFormat="1" ht="13.9" customHeight="1">
      <c r="A281" s="31"/>
      <c r="B281" s="32"/>
      <c r="C281" s="197" t="s">
        <v>657</v>
      </c>
      <c r="D281" s="197" t="s">
        <v>364</v>
      </c>
      <c r="E281" s="198" t="s">
        <v>658</v>
      </c>
      <c r="F281" s="199" t="s">
        <v>659</v>
      </c>
      <c r="G281" s="200" t="s">
        <v>154</v>
      </c>
      <c r="H281" s="201">
        <v>1</v>
      </c>
      <c r="I281" s="202"/>
      <c r="J281" s="203"/>
      <c r="K281" s="204">
        <f>ROUND(P281*H281,2)</f>
        <v>0</v>
      </c>
      <c r="L281" s="203"/>
      <c r="M281" s="205"/>
      <c r="N281" s="206" t="s">
        <v>1</v>
      </c>
      <c r="O281" s="191" t="s">
        <v>43</v>
      </c>
      <c r="P281" s="192">
        <f>I281+J281</f>
        <v>0</v>
      </c>
      <c r="Q281" s="192">
        <f>ROUND(I281*H281,2)</f>
        <v>0</v>
      </c>
      <c r="R281" s="192">
        <f>ROUND(J281*H281,2)</f>
        <v>0</v>
      </c>
      <c r="S281" s="68"/>
      <c r="T281" s="193">
        <f>S281*H281</f>
        <v>0</v>
      </c>
      <c r="U281" s="193">
        <v>1E-3</v>
      </c>
      <c r="V281" s="193">
        <f>U281*H281</f>
        <v>1E-3</v>
      </c>
      <c r="W281" s="193">
        <v>0</v>
      </c>
      <c r="X281" s="194">
        <f>W281*H281</f>
        <v>0</v>
      </c>
      <c r="Y281" s="31"/>
      <c r="Z281" s="31"/>
      <c r="AA281" s="31"/>
      <c r="AB281" s="31"/>
      <c r="AC281" s="31"/>
      <c r="AD281" s="31"/>
      <c r="AE281" s="31"/>
      <c r="AR281" s="195" t="s">
        <v>287</v>
      </c>
      <c r="AT281" s="195" t="s">
        <v>364</v>
      </c>
      <c r="AU281" s="195" t="s">
        <v>86</v>
      </c>
      <c r="AY281" s="14" t="s">
        <v>146</v>
      </c>
      <c r="BE281" s="196">
        <f>IF(O281="základní",K281,0)</f>
        <v>0</v>
      </c>
      <c r="BF281" s="196">
        <f>IF(O281="snížená",K281,0)</f>
        <v>0</v>
      </c>
      <c r="BG281" s="196">
        <f>IF(O281="zákl. přenesená",K281,0)</f>
        <v>0</v>
      </c>
      <c r="BH281" s="196">
        <f>IF(O281="sníž. přenesená",K281,0)</f>
        <v>0</v>
      </c>
      <c r="BI281" s="196">
        <f>IF(O281="nulová",K281,0)</f>
        <v>0</v>
      </c>
      <c r="BJ281" s="14" t="s">
        <v>22</v>
      </c>
      <c r="BK281" s="196">
        <f>ROUND(P281*H281,2)</f>
        <v>0</v>
      </c>
      <c r="BL281" s="14" t="s">
        <v>211</v>
      </c>
      <c r="BM281" s="195" t="s">
        <v>660</v>
      </c>
    </row>
    <row r="282" spans="1:65" s="12" customFormat="1" ht="22.9" customHeight="1">
      <c r="B282" s="165"/>
      <c r="C282" s="166"/>
      <c r="D282" s="167" t="s">
        <v>79</v>
      </c>
      <c r="E282" s="180" t="s">
        <v>661</v>
      </c>
      <c r="F282" s="180" t="s">
        <v>662</v>
      </c>
      <c r="G282" s="166"/>
      <c r="H282" s="166"/>
      <c r="I282" s="169"/>
      <c r="J282" s="169"/>
      <c r="K282" s="181">
        <f>BK282</f>
        <v>0</v>
      </c>
      <c r="L282" s="166"/>
      <c r="M282" s="171"/>
      <c r="N282" s="172"/>
      <c r="O282" s="173"/>
      <c r="P282" s="173"/>
      <c r="Q282" s="174">
        <f>SUM(Q283:Q286)</f>
        <v>0</v>
      </c>
      <c r="R282" s="174">
        <f>SUM(R283:R286)</f>
        <v>0</v>
      </c>
      <c r="S282" s="173"/>
      <c r="T282" s="175">
        <f>SUM(T283:T286)</f>
        <v>0</v>
      </c>
      <c r="U282" s="173"/>
      <c r="V282" s="175">
        <f>SUM(V283:V286)</f>
        <v>8.8000000000000005E-3</v>
      </c>
      <c r="W282" s="173"/>
      <c r="X282" s="176">
        <f>SUM(X283:X286)</f>
        <v>0</v>
      </c>
      <c r="AR282" s="177" t="s">
        <v>86</v>
      </c>
      <c r="AT282" s="178" t="s">
        <v>79</v>
      </c>
      <c r="AU282" s="178" t="s">
        <v>22</v>
      </c>
      <c r="AY282" s="177" t="s">
        <v>146</v>
      </c>
      <c r="BK282" s="179">
        <f>SUM(BK283:BK286)</f>
        <v>0</v>
      </c>
    </row>
    <row r="283" spans="1:65" s="2" customFormat="1" ht="22.15" customHeight="1">
      <c r="A283" s="31"/>
      <c r="B283" s="32"/>
      <c r="C283" s="182" t="s">
        <v>663</v>
      </c>
      <c r="D283" s="182" t="s">
        <v>151</v>
      </c>
      <c r="E283" s="183" t="s">
        <v>664</v>
      </c>
      <c r="F283" s="184" t="s">
        <v>665</v>
      </c>
      <c r="G283" s="185" t="s">
        <v>178</v>
      </c>
      <c r="H283" s="186">
        <v>4</v>
      </c>
      <c r="I283" s="187"/>
      <c r="J283" s="187"/>
      <c r="K283" s="188">
        <f>ROUND(P283*H283,2)</f>
        <v>0</v>
      </c>
      <c r="L283" s="189"/>
      <c r="M283" s="36"/>
      <c r="N283" s="190" t="s">
        <v>1</v>
      </c>
      <c r="O283" s="191" t="s">
        <v>43</v>
      </c>
      <c r="P283" s="192">
        <f>I283+J283</f>
        <v>0</v>
      </c>
      <c r="Q283" s="192">
        <f>ROUND(I283*H283,2)</f>
        <v>0</v>
      </c>
      <c r="R283" s="192">
        <f>ROUND(J283*H283,2)</f>
        <v>0</v>
      </c>
      <c r="S283" s="68"/>
      <c r="T283" s="193">
        <f>S283*H283</f>
        <v>0</v>
      </c>
      <c r="U283" s="193">
        <v>2.4000000000000001E-4</v>
      </c>
      <c r="V283" s="193">
        <f>U283*H283</f>
        <v>9.6000000000000002E-4</v>
      </c>
      <c r="W283" s="193">
        <v>0</v>
      </c>
      <c r="X283" s="194">
        <f>W283*H283</f>
        <v>0</v>
      </c>
      <c r="Y283" s="31"/>
      <c r="Z283" s="31"/>
      <c r="AA283" s="31"/>
      <c r="AB283" s="31"/>
      <c r="AC283" s="31"/>
      <c r="AD283" s="31"/>
      <c r="AE283" s="31"/>
      <c r="AR283" s="195" t="s">
        <v>211</v>
      </c>
      <c r="AT283" s="195" t="s">
        <v>151</v>
      </c>
      <c r="AU283" s="195" t="s">
        <v>86</v>
      </c>
      <c r="AY283" s="14" t="s">
        <v>146</v>
      </c>
      <c r="BE283" s="196">
        <f>IF(O283="základní",K283,0)</f>
        <v>0</v>
      </c>
      <c r="BF283" s="196">
        <f>IF(O283="snížená",K283,0)</f>
        <v>0</v>
      </c>
      <c r="BG283" s="196">
        <f>IF(O283="zákl. přenesená",K283,0)</f>
        <v>0</v>
      </c>
      <c r="BH283" s="196">
        <f>IF(O283="sníž. přenesená",K283,0)</f>
        <v>0</v>
      </c>
      <c r="BI283" s="196">
        <f>IF(O283="nulová",K283,0)</f>
        <v>0</v>
      </c>
      <c r="BJ283" s="14" t="s">
        <v>22</v>
      </c>
      <c r="BK283" s="196">
        <f>ROUND(P283*H283,2)</f>
        <v>0</v>
      </c>
      <c r="BL283" s="14" t="s">
        <v>211</v>
      </c>
      <c r="BM283" s="195" t="s">
        <v>666</v>
      </c>
    </row>
    <row r="284" spans="1:65" s="2" customFormat="1" ht="22.15" customHeight="1">
      <c r="A284" s="31"/>
      <c r="B284" s="32"/>
      <c r="C284" s="182" t="s">
        <v>667</v>
      </c>
      <c r="D284" s="182" t="s">
        <v>151</v>
      </c>
      <c r="E284" s="183" t="s">
        <v>668</v>
      </c>
      <c r="F284" s="184" t="s">
        <v>669</v>
      </c>
      <c r="G284" s="185" t="s">
        <v>178</v>
      </c>
      <c r="H284" s="186">
        <v>4</v>
      </c>
      <c r="I284" s="187"/>
      <c r="J284" s="187"/>
      <c r="K284" s="188">
        <f>ROUND(P284*H284,2)</f>
        <v>0</v>
      </c>
      <c r="L284" s="189"/>
      <c r="M284" s="36"/>
      <c r="N284" s="190" t="s">
        <v>1</v>
      </c>
      <c r="O284" s="191" t="s">
        <v>43</v>
      </c>
      <c r="P284" s="192">
        <f>I284+J284</f>
        <v>0</v>
      </c>
      <c r="Q284" s="192">
        <f>ROUND(I284*H284,2)</f>
        <v>0</v>
      </c>
      <c r="R284" s="192">
        <f>ROUND(J284*H284,2)</f>
        <v>0</v>
      </c>
      <c r="S284" s="68"/>
      <c r="T284" s="193">
        <f>S284*H284</f>
        <v>0</v>
      </c>
      <c r="U284" s="193">
        <v>0</v>
      </c>
      <c r="V284" s="193">
        <f>U284*H284</f>
        <v>0</v>
      </c>
      <c r="W284" s="193">
        <v>0</v>
      </c>
      <c r="X284" s="194">
        <f>W284*H284</f>
        <v>0</v>
      </c>
      <c r="Y284" s="31"/>
      <c r="Z284" s="31"/>
      <c r="AA284" s="31"/>
      <c r="AB284" s="31"/>
      <c r="AC284" s="31"/>
      <c r="AD284" s="31"/>
      <c r="AE284" s="31"/>
      <c r="AR284" s="195" t="s">
        <v>211</v>
      </c>
      <c r="AT284" s="195" t="s">
        <v>151</v>
      </c>
      <c r="AU284" s="195" t="s">
        <v>86</v>
      </c>
      <c r="AY284" s="14" t="s">
        <v>146</v>
      </c>
      <c r="BE284" s="196">
        <f>IF(O284="základní",K284,0)</f>
        <v>0</v>
      </c>
      <c r="BF284" s="196">
        <f>IF(O284="snížená",K284,0)</f>
        <v>0</v>
      </c>
      <c r="BG284" s="196">
        <f>IF(O284="zákl. přenesená",K284,0)</f>
        <v>0</v>
      </c>
      <c r="BH284" s="196">
        <f>IF(O284="sníž. přenesená",K284,0)</f>
        <v>0</v>
      </c>
      <c r="BI284" s="196">
        <f>IF(O284="nulová",K284,0)</f>
        <v>0</v>
      </c>
      <c r="BJ284" s="14" t="s">
        <v>22</v>
      </c>
      <c r="BK284" s="196">
        <f>ROUND(P284*H284,2)</f>
        <v>0</v>
      </c>
      <c r="BL284" s="14" t="s">
        <v>211</v>
      </c>
      <c r="BM284" s="195" t="s">
        <v>670</v>
      </c>
    </row>
    <row r="285" spans="1:65" s="2" customFormat="1" ht="22.15" customHeight="1">
      <c r="A285" s="31"/>
      <c r="B285" s="32"/>
      <c r="C285" s="182" t="s">
        <v>671</v>
      </c>
      <c r="D285" s="182" t="s">
        <v>151</v>
      </c>
      <c r="E285" s="183" t="s">
        <v>672</v>
      </c>
      <c r="F285" s="184" t="s">
        <v>673</v>
      </c>
      <c r="G285" s="185" t="s">
        <v>674</v>
      </c>
      <c r="H285" s="186">
        <v>4</v>
      </c>
      <c r="I285" s="187"/>
      <c r="J285" s="187"/>
      <c r="K285" s="188">
        <f>ROUND(P285*H285,2)</f>
        <v>0</v>
      </c>
      <c r="L285" s="189"/>
      <c r="M285" s="36"/>
      <c r="N285" s="190" t="s">
        <v>1</v>
      </c>
      <c r="O285" s="191" t="s">
        <v>43</v>
      </c>
      <c r="P285" s="192">
        <f>I285+J285</f>
        <v>0</v>
      </c>
      <c r="Q285" s="192">
        <f>ROUND(I285*H285,2)</f>
        <v>0</v>
      </c>
      <c r="R285" s="192">
        <f>ROUND(J285*H285,2)</f>
        <v>0</v>
      </c>
      <c r="S285" s="68"/>
      <c r="T285" s="193">
        <f>S285*H285</f>
        <v>0</v>
      </c>
      <c r="U285" s="193">
        <v>6.9999999999999994E-5</v>
      </c>
      <c r="V285" s="193">
        <f>U285*H285</f>
        <v>2.7999999999999998E-4</v>
      </c>
      <c r="W285" s="193">
        <v>0</v>
      </c>
      <c r="X285" s="194">
        <f>W285*H285</f>
        <v>0</v>
      </c>
      <c r="Y285" s="31"/>
      <c r="Z285" s="31"/>
      <c r="AA285" s="31"/>
      <c r="AB285" s="31"/>
      <c r="AC285" s="31"/>
      <c r="AD285" s="31"/>
      <c r="AE285" s="31"/>
      <c r="AR285" s="195" t="s">
        <v>211</v>
      </c>
      <c r="AT285" s="195" t="s">
        <v>151</v>
      </c>
      <c r="AU285" s="195" t="s">
        <v>86</v>
      </c>
      <c r="AY285" s="14" t="s">
        <v>146</v>
      </c>
      <c r="BE285" s="196">
        <f>IF(O285="základní",K285,0)</f>
        <v>0</v>
      </c>
      <c r="BF285" s="196">
        <f>IF(O285="snížená",K285,0)</f>
        <v>0</v>
      </c>
      <c r="BG285" s="196">
        <f>IF(O285="zákl. přenesená",K285,0)</f>
        <v>0</v>
      </c>
      <c r="BH285" s="196">
        <f>IF(O285="sníž. přenesená",K285,0)</f>
        <v>0</v>
      </c>
      <c r="BI285" s="196">
        <f>IF(O285="nulová",K285,0)</f>
        <v>0</v>
      </c>
      <c r="BJ285" s="14" t="s">
        <v>22</v>
      </c>
      <c r="BK285" s="196">
        <f>ROUND(P285*H285,2)</f>
        <v>0</v>
      </c>
      <c r="BL285" s="14" t="s">
        <v>211</v>
      </c>
      <c r="BM285" s="195" t="s">
        <v>675</v>
      </c>
    </row>
    <row r="286" spans="1:65" s="2" customFormat="1" ht="13.9" customHeight="1">
      <c r="A286" s="31"/>
      <c r="B286" s="32"/>
      <c r="C286" s="197" t="s">
        <v>676</v>
      </c>
      <c r="D286" s="197" t="s">
        <v>364</v>
      </c>
      <c r="E286" s="198" t="s">
        <v>677</v>
      </c>
      <c r="F286" s="199" t="s">
        <v>678</v>
      </c>
      <c r="G286" s="200" t="s">
        <v>154</v>
      </c>
      <c r="H286" s="201">
        <v>4</v>
      </c>
      <c r="I286" s="202"/>
      <c r="J286" s="203"/>
      <c r="K286" s="204">
        <f>ROUND(P286*H286,2)</f>
        <v>0</v>
      </c>
      <c r="L286" s="203"/>
      <c r="M286" s="205"/>
      <c r="N286" s="206" t="s">
        <v>1</v>
      </c>
      <c r="O286" s="191" t="s">
        <v>43</v>
      </c>
      <c r="P286" s="192">
        <f>I286+J286</f>
        <v>0</v>
      </c>
      <c r="Q286" s="192">
        <f>ROUND(I286*H286,2)</f>
        <v>0</v>
      </c>
      <c r="R286" s="192">
        <f>ROUND(J286*H286,2)</f>
        <v>0</v>
      </c>
      <c r="S286" s="68"/>
      <c r="T286" s="193">
        <f>S286*H286</f>
        <v>0</v>
      </c>
      <c r="U286" s="193">
        <v>1.89E-3</v>
      </c>
      <c r="V286" s="193">
        <f>U286*H286</f>
        <v>7.5599999999999999E-3</v>
      </c>
      <c r="W286" s="193">
        <v>0</v>
      </c>
      <c r="X286" s="194">
        <f>W286*H286</f>
        <v>0</v>
      </c>
      <c r="Y286" s="31"/>
      <c r="Z286" s="31"/>
      <c r="AA286" s="31"/>
      <c r="AB286" s="31"/>
      <c r="AC286" s="31"/>
      <c r="AD286" s="31"/>
      <c r="AE286" s="31"/>
      <c r="AR286" s="195" t="s">
        <v>287</v>
      </c>
      <c r="AT286" s="195" t="s">
        <v>364</v>
      </c>
      <c r="AU286" s="195" t="s">
        <v>86</v>
      </c>
      <c r="AY286" s="14" t="s">
        <v>146</v>
      </c>
      <c r="BE286" s="196">
        <f>IF(O286="základní",K286,0)</f>
        <v>0</v>
      </c>
      <c r="BF286" s="196">
        <f>IF(O286="snížená",K286,0)</f>
        <v>0</v>
      </c>
      <c r="BG286" s="196">
        <f>IF(O286="zákl. přenesená",K286,0)</f>
        <v>0</v>
      </c>
      <c r="BH286" s="196">
        <f>IF(O286="sníž. přenesená",K286,0)</f>
        <v>0</v>
      </c>
      <c r="BI286" s="196">
        <f>IF(O286="nulová",K286,0)</f>
        <v>0</v>
      </c>
      <c r="BJ286" s="14" t="s">
        <v>22</v>
      </c>
      <c r="BK286" s="196">
        <f>ROUND(P286*H286,2)</f>
        <v>0</v>
      </c>
      <c r="BL286" s="14" t="s">
        <v>211</v>
      </c>
      <c r="BM286" s="195" t="s">
        <v>679</v>
      </c>
    </row>
    <row r="287" spans="1:65" s="12" customFormat="1" ht="22.9" customHeight="1">
      <c r="B287" s="165"/>
      <c r="C287" s="166"/>
      <c r="D287" s="167" t="s">
        <v>79</v>
      </c>
      <c r="E287" s="180" t="s">
        <v>680</v>
      </c>
      <c r="F287" s="180" t="s">
        <v>681</v>
      </c>
      <c r="G287" s="166"/>
      <c r="H287" s="166"/>
      <c r="I287" s="169"/>
      <c r="J287" s="169"/>
      <c r="K287" s="181">
        <f>BK287</f>
        <v>0</v>
      </c>
      <c r="L287" s="166"/>
      <c r="M287" s="171"/>
      <c r="N287" s="172"/>
      <c r="O287" s="173"/>
      <c r="P287" s="173"/>
      <c r="Q287" s="174">
        <f>SUM(Q288:Q295)</f>
        <v>0</v>
      </c>
      <c r="R287" s="174">
        <f>SUM(R288:R295)</f>
        <v>0</v>
      </c>
      <c r="S287" s="173"/>
      <c r="T287" s="175">
        <f>SUM(T288:T295)</f>
        <v>0</v>
      </c>
      <c r="U287" s="173"/>
      <c r="V287" s="175">
        <f>SUM(V288:V295)</f>
        <v>7.2800000000000009E-3</v>
      </c>
      <c r="W287" s="173"/>
      <c r="X287" s="176">
        <f>SUM(X288:X295)</f>
        <v>0</v>
      </c>
      <c r="AR287" s="177" t="s">
        <v>86</v>
      </c>
      <c r="AT287" s="178" t="s">
        <v>79</v>
      </c>
      <c r="AU287" s="178" t="s">
        <v>22</v>
      </c>
      <c r="AY287" s="177" t="s">
        <v>146</v>
      </c>
      <c r="BK287" s="179">
        <f>SUM(BK288:BK295)</f>
        <v>0</v>
      </c>
    </row>
    <row r="288" spans="1:65" s="2" customFormat="1" ht="22.15" customHeight="1">
      <c r="A288" s="31"/>
      <c r="B288" s="32"/>
      <c r="C288" s="182" t="s">
        <v>682</v>
      </c>
      <c r="D288" s="182" t="s">
        <v>151</v>
      </c>
      <c r="E288" s="183" t="s">
        <v>683</v>
      </c>
      <c r="F288" s="184" t="s">
        <v>684</v>
      </c>
      <c r="G288" s="185" t="s">
        <v>170</v>
      </c>
      <c r="H288" s="186">
        <v>2</v>
      </c>
      <c r="I288" s="187"/>
      <c r="J288" s="187"/>
      <c r="K288" s="188">
        <f t="shared" ref="K288:K295" si="105">ROUND(P288*H288,2)</f>
        <v>0</v>
      </c>
      <c r="L288" s="189"/>
      <c r="M288" s="36"/>
      <c r="N288" s="190" t="s">
        <v>1</v>
      </c>
      <c r="O288" s="191" t="s">
        <v>43</v>
      </c>
      <c r="P288" s="192">
        <f t="shared" ref="P288:P295" si="106">I288+J288</f>
        <v>0</v>
      </c>
      <c r="Q288" s="192">
        <f t="shared" ref="Q288:Q295" si="107">ROUND(I288*H288,2)</f>
        <v>0</v>
      </c>
      <c r="R288" s="192">
        <f t="shared" ref="R288:R295" si="108">ROUND(J288*H288,2)</f>
        <v>0</v>
      </c>
      <c r="S288" s="68"/>
      <c r="T288" s="193">
        <f t="shared" ref="T288:T295" si="109">S288*H288</f>
        <v>0</v>
      </c>
      <c r="U288" s="193">
        <v>3.8999999999999999E-4</v>
      </c>
      <c r="V288" s="193">
        <f t="shared" ref="V288:V295" si="110">U288*H288</f>
        <v>7.7999999999999999E-4</v>
      </c>
      <c r="W288" s="193">
        <v>0</v>
      </c>
      <c r="X288" s="194">
        <f t="shared" ref="X288:X295" si="111">W288*H288</f>
        <v>0</v>
      </c>
      <c r="Y288" s="31"/>
      <c r="Z288" s="31"/>
      <c r="AA288" s="31"/>
      <c r="AB288" s="31"/>
      <c r="AC288" s="31"/>
      <c r="AD288" s="31"/>
      <c r="AE288" s="31"/>
      <c r="AR288" s="195" t="s">
        <v>211</v>
      </c>
      <c r="AT288" s="195" t="s">
        <v>151</v>
      </c>
      <c r="AU288" s="195" t="s">
        <v>86</v>
      </c>
      <c r="AY288" s="14" t="s">
        <v>146</v>
      </c>
      <c r="BE288" s="196">
        <f t="shared" ref="BE288:BE295" si="112">IF(O288="základní",K288,0)</f>
        <v>0</v>
      </c>
      <c r="BF288" s="196">
        <f t="shared" ref="BF288:BF295" si="113">IF(O288="snížená",K288,0)</f>
        <v>0</v>
      </c>
      <c r="BG288" s="196">
        <f t="shared" ref="BG288:BG295" si="114">IF(O288="zákl. přenesená",K288,0)</f>
        <v>0</v>
      </c>
      <c r="BH288" s="196">
        <f t="shared" ref="BH288:BH295" si="115">IF(O288="sníž. přenesená",K288,0)</f>
        <v>0</v>
      </c>
      <c r="BI288" s="196">
        <f t="shared" ref="BI288:BI295" si="116">IF(O288="nulová",K288,0)</f>
        <v>0</v>
      </c>
      <c r="BJ288" s="14" t="s">
        <v>22</v>
      </c>
      <c r="BK288" s="196">
        <f t="shared" ref="BK288:BK295" si="117">ROUND(P288*H288,2)</f>
        <v>0</v>
      </c>
      <c r="BL288" s="14" t="s">
        <v>211</v>
      </c>
      <c r="BM288" s="195" t="s">
        <v>685</v>
      </c>
    </row>
    <row r="289" spans="1:65" s="2" customFormat="1" ht="13.9" customHeight="1">
      <c r="A289" s="31"/>
      <c r="B289" s="32"/>
      <c r="C289" s="182" t="s">
        <v>686</v>
      </c>
      <c r="D289" s="182" t="s">
        <v>151</v>
      </c>
      <c r="E289" s="183" t="s">
        <v>687</v>
      </c>
      <c r="F289" s="184" t="s">
        <v>688</v>
      </c>
      <c r="G289" s="185" t="s">
        <v>178</v>
      </c>
      <c r="H289" s="186">
        <v>10</v>
      </c>
      <c r="I289" s="187"/>
      <c r="J289" s="187"/>
      <c r="K289" s="188">
        <f t="shared" si="105"/>
        <v>0</v>
      </c>
      <c r="L289" s="189"/>
      <c r="M289" s="36"/>
      <c r="N289" s="190" t="s">
        <v>1</v>
      </c>
      <c r="O289" s="191" t="s">
        <v>43</v>
      </c>
      <c r="P289" s="192">
        <f t="shared" si="106"/>
        <v>0</v>
      </c>
      <c r="Q289" s="192">
        <f t="shared" si="107"/>
        <v>0</v>
      </c>
      <c r="R289" s="192">
        <f t="shared" si="108"/>
        <v>0</v>
      </c>
      <c r="S289" s="68"/>
      <c r="T289" s="193">
        <f t="shared" si="109"/>
        <v>0</v>
      </c>
      <c r="U289" s="193">
        <v>6.9999999999999994E-5</v>
      </c>
      <c r="V289" s="193">
        <f t="shared" si="110"/>
        <v>6.9999999999999988E-4</v>
      </c>
      <c r="W289" s="193">
        <v>0</v>
      </c>
      <c r="X289" s="194">
        <f t="shared" si="111"/>
        <v>0</v>
      </c>
      <c r="Y289" s="31"/>
      <c r="Z289" s="31"/>
      <c r="AA289" s="31"/>
      <c r="AB289" s="31"/>
      <c r="AC289" s="31"/>
      <c r="AD289" s="31"/>
      <c r="AE289" s="31"/>
      <c r="AR289" s="195" t="s">
        <v>211</v>
      </c>
      <c r="AT289" s="195" t="s">
        <v>151</v>
      </c>
      <c r="AU289" s="195" t="s">
        <v>86</v>
      </c>
      <c r="AY289" s="14" t="s">
        <v>146</v>
      </c>
      <c r="BE289" s="196">
        <f t="shared" si="112"/>
        <v>0</v>
      </c>
      <c r="BF289" s="196">
        <f t="shared" si="113"/>
        <v>0</v>
      </c>
      <c r="BG289" s="196">
        <f t="shared" si="114"/>
        <v>0</v>
      </c>
      <c r="BH289" s="196">
        <f t="shared" si="115"/>
        <v>0</v>
      </c>
      <c r="BI289" s="196">
        <f t="shared" si="116"/>
        <v>0</v>
      </c>
      <c r="BJ289" s="14" t="s">
        <v>22</v>
      </c>
      <c r="BK289" s="196">
        <f t="shared" si="117"/>
        <v>0</v>
      </c>
      <c r="BL289" s="14" t="s">
        <v>211</v>
      </c>
      <c r="BM289" s="195" t="s">
        <v>689</v>
      </c>
    </row>
    <row r="290" spans="1:65" s="2" customFormat="1" ht="22.15" customHeight="1">
      <c r="A290" s="31"/>
      <c r="B290" s="32"/>
      <c r="C290" s="182" t="s">
        <v>690</v>
      </c>
      <c r="D290" s="182" t="s">
        <v>151</v>
      </c>
      <c r="E290" s="183" t="s">
        <v>691</v>
      </c>
      <c r="F290" s="184" t="s">
        <v>692</v>
      </c>
      <c r="G290" s="185" t="s">
        <v>154</v>
      </c>
      <c r="H290" s="186">
        <v>6</v>
      </c>
      <c r="I290" s="187"/>
      <c r="J290" s="187"/>
      <c r="K290" s="188">
        <f t="shared" si="105"/>
        <v>0</v>
      </c>
      <c r="L290" s="189"/>
      <c r="M290" s="36"/>
      <c r="N290" s="190" t="s">
        <v>1</v>
      </c>
      <c r="O290" s="191" t="s">
        <v>43</v>
      </c>
      <c r="P290" s="192">
        <f t="shared" si="106"/>
        <v>0</v>
      </c>
      <c r="Q290" s="192">
        <f t="shared" si="107"/>
        <v>0</v>
      </c>
      <c r="R290" s="192">
        <f t="shared" si="108"/>
        <v>0</v>
      </c>
      <c r="S290" s="68"/>
      <c r="T290" s="193">
        <f t="shared" si="109"/>
        <v>0</v>
      </c>
      <c r="U290" s="193">
        <v>5.1000000000000004E-4</v>
      </c>
      <c r="V290" s="193">
        <f t="shared" si="110"/>
        <v>3.0600000000000002E-3</v>
      </c>
      <c r="W290" s="193">
        <v>0</v>
      </c>
      <c r="X290" s="194">
        <f t="shared" si="111"/>
        <v>0</v>
      </c>
      <c r="Y290" s="31"/>
      <c r="Z290" s="31"/>
      <c r="AA290" s="31"/>
      <c r="AB290" s="31"/>
      <c r="AC290" s="31"/>
      <c r="AD290" s="31"/>
      <c r="AE290" s="31"/>
      <c r="AR290" s="195" t="s">
        <v>211</v>
      </c>
      <c r="AT290" s="195" t="s">
        <v>151</v>
      </c>
      <c r="AU290" s="195" t="s">
        <v>86</v>
      </c>
      <c r="AY290" s="14" t="s">
        <v>146</v>
      </c>
      <c r="BE290" s="196">
        <f t="shared" si="112"/>
        <v>0</v>
      </c>
      <c r="BF290" s="196">
        <f t="shared" si="113"/>
        <v>0</v>
      </c>
      <c r="BG290" s="196">
        <f t="shared" si="114"/>
        <v>0</v>
      </c>
      <c r="BH290" s="196">
        <f t="shared" si="115"/>
        <v>0</v>
      </c>
      <c r="BI290" s="196">
        <f t="shared" si="116"/>
        <v>0</v>
      </c>
      <c r="BJ290" s="14" t="s">
        <v>22</v>
      </c>
      <c r="BK290" s="196">
        <f t="shared" si="117"/>
        <v>0</v>
      </c>
      <c r="BL290" s="14" t="s">
        <v>211</v>
      </c>
      <c r="BM290" s="195" t="s">
        <v>693</v>
      </c>
    </row>
    <row r="291" spans="1:65" s="2" customFormat="1" ht="13.9" customHeight="1">
      <c r="A291" s="31"/>
      <c r="B291" s="32"/>
      <c r="C291" s="182" t="s">
        <v>694</v>
      </c>
      <c r="D291" s="182" t="s">
        <v>151</v>
      </c>
      <c r="E291" s="183" t="s">
        <v>695</v>
      </c>
      <c r="F291" s="184" t="s">
        <v>696</v>
      </c>
      <c r="G291" s="185" t="s">
        <v>170</v>
      </c>
      <c r="H291" s="186">
        <v>4</v>
      </c>
      <c r="I291" s="187"/>
      <c r="J291" s="187"/>
      <c r="K291" s="188">
        <f t="shared" si="105"/>
        <v>0</v>
      </c>
      <c r="L291" s="189"/>
      <c r="M291" s="36"/>
      <c r="N291" s="190" t="s">
        <v>1</v>
      </c>
      <c r="O291" s="191" t="s">
        <v>43</v>
      </c>
      <c r="P291" s="192">
        <f t="shared" si="106"/>
        <v>0</v>
      </c>
      <c r="Q291" s="192">
        <f t="shared" si="107"/>
        <v>0</v>
      </c>
      <c r="R291" s="192">
        <f t="shared" si="108"/>
        <v>0</v>
      </c>
      <c r="S291" s="68"/>
      <c r="T291" s="193">
        <f t="shared" si="109"/>
        <v>0</v>
      </c>
      <c r="U291" s="193">
        <v>0</v>
      </c>
      <c r="V291" s="193">
        <f t="shared" si="110"/>
        <v>0</v>
      </c>
      <c r="W291" s="193">
        <v>0</v>
      </c>
      <c r="X291" s="194">
        <f t="shared" si="111"/>
        <v>0</v>
      </c>
      <c r="Y291" s="31"/>
      <c r="Z291" s="31"/>
      <c r="AA291" s="31"/>
      <c r="AB291" s="31"/>
      <c r="AC291" s="31"/>
      <c r="AD291" s="31"/>
      <c r="AE291" s="31"/>
      <c r="AR291" s="195" t="s">
        <v>211</v>
      </c>
      <c r="AT291" s="195" t="s">
        <v>151</v>
      </c>
      <c r="AU291" s="195" t="s">
        <v>86</v>
      </c>
      <c r="AY291" s="14" t="s">
        <v>146</v>
      </c>
      <c r="BE291" s="196">
        <f t="shared" si="112"/>
        <v>0</v>
      </c>
      <c r="BF291" s="196">
        <f t="shared" si="113"/>
        <v>0</v>
      </c>
      <c r="BG291" s="196">
        <f t="shared" si="114"/>
        <v>0</v>
      </c>
      <c r="BH291" s="196">
        <f t="shared" si="115"/>
        <v>0</v>
      </c>
      <c r="BI291" s="196">
        <f t="shared" si="116"/>
        <v>0</v>
      </c>
      <c r="BJ291" s="14" t="s">
        <v>22</v>
      </c>
      <c r="BK291" s="196">
        <f t="shared" si="117"/>
        <v>0</v>
      </c>
      <c r="BL291" s="14" t="s">
        <v>211</v>
      </c>
      <c r="BM291" s="195" t="s">
        <v>697</v>
      </c>
    </row>
    <row r="292" spans="1:65" s="2" customFormat="1" ht="13.9" customHeight="1">
      <c r="A292" s="31"/>
      <c r="B292" s="32"/>
      <c r="C292" s="182" t="s">
        <v>698</v>
      </c>
      <c r="D292" s="182" t="s">
        <v>151</v>
      </c>
      <c r="E292" s="183" t="s">
        <v>699</v>
      </c>
      <c r="F292" s="184" t="s">
        <v>700</v>
      </c>
      <c r="G292" s="185" t="s">
        <v>170</v>
      </c>
      <c r="H292" s="186">
        <v>4</v>
      </c>
      <c r="I292" s="187"/>
      <c r="J292" s="187"/>
      <c r="K292" s="188">
        <f t="shared" si="105"/>
        <v>0</v>
      </c>
      <c r="L292" s="189"/>
      <c r="M292" s="36"/>
      <c r="N292" s="190" t="s">
        <v>1</v>
      </c>
      <c r="O292" s="191" t="s">
        <v>43</v>
      </c>
      <c r="P292" s="192">
        <f t="shared" si="106"/>
        <v>0</v>
      </c>
      <c r="Q292" s="192">
        <f t="shared" si="107"/>
        <v>0</v>
      </c>
      <c r="R292" s="192">
        <f t="shared" si="108"/>
        <v>0</v>
      </c>
      <c r="S292" s="68"/>
      <c r="T292" s="193">
        <f t="shared" si="109"/>
        <v>0</v>
      </c>
      <c r="U292" s="193">
        <v>0</v>
      </c>
      <c r="V292" s="193">
        <f t="shared" si="110"/>
        <v>0</v>
      </c>
      <c r="W292" s="193">
        <v>0</v>
      </c>
      <c r="X292" s="194">
        <f t="shared" si="111"/>
        <v>0</v>
      </c>
      <c r="Y292" s="31"/>
      <c r="Z292" s="31"/>
      <c r="AA292" s="31"/>
      <c r="AB292" s="31"/>
      <c r="AC292" s="31"/>
      <c r="AD292" s="31"/>
      <c r="AE292" s="31"/>
      <c r="AR292" s="195" t="s">
        <v>211</v>
      </c>
      <c r="AT292" s="195" t="s">
        <v>151</v>
      </c>
      <c r="AU292" s="195" t="s">
        <v>86</v>
      </c>
      <c r="AY292" s="14" t="s">
        <v>146</v>
      </c>
      <c r="BE292" s="196">
        <f t="shared" si="112"/>
        <v>0</v>
      </c>
      <c r="BF292" s="196">
        <f t="shared" si="113"/>
        <v>0</v>
      </c>
      <c r="BG292" s="196">
        <f t="shared" si="114"/>
        <v>0</v>
      </c>
      <c r="BH292" s="196">
        <f t="shared" si="115"/>
        <v>0</v>
      </c>
      <c r="BI292" s="196">
        <f t="shared" si="116"/>
        <v>0</v>
      </c>
      <c r="BJ292" s="14" t="s">
        <v>22</v>
      </c>
      <c r="BK292" s="196">
        <f t="shared" si="117"/>
        <v>0</v>
      </c>
      <c r="BL292" s="14" t="s">
        <v>211</v>
      </c>
      <c r="BM292" s="195" t="s">
        <v>701</v>
      </c>
    </row>
    <row r="293" spans="1:65" s="2" customFormat="1" ht="13.9" customHeight="1">
      <c r="A293" s="31"/>
      <c r="B293" s="32"/>
      <c r="C293" s="182" t="s">
        <v>702</v>
      </c>
      <c r="D293" s="182" t="s">
        <v>151</v>
      </c>
      <c r="E293" s="183" t="s">
        <v>703</v>
      </c>
      <c r="F293" s="184" t="s">
        <v>704</v>
      </c>
      <c r="G293" s="185" t="s">
        <v>170</v>
      </c>
      <c r="H293" s="186">
        <v>4</v>
      </c>
      <c r="I293" s="187"/>
      <c r="J293" s="187"/>
      <c r="K293" s="188">
        <f t="shared" si="105"/>
        <v>0</v>
      </c>
      <c r="L293" s="189"/>
      <c r="M293" s="36"/>
      <c r="N293" s="190" t="s">
        <v>1</v>
      </c>
      <c r="O293" s="191" t="s">
        <v>43</v>
      </c>
      <c r="P293" s="192">
        <f t="shared" si="106"/>
        <v>0</v>
      </c>
      <c r="Q293" s="192">
        <f t="shared" si="107"/>
        <v>0</v>
      </c>
      <c r="R293" s="192">
        <f t="shared" si="108"/>
        <v>0</v>
      </c>
      <c r="S293" s="68"/>
      <c r="T293" s="193">
        <f t="shared" si="109"/>
        <v>0</v>
      </c>
      <c r="U293" s="193">
        <v>1.9000000000000001E-4</v>
      </c>
      <c r="V293" s="193">
        <f t="shared" si="110"/>
        <v>7.6000000000000004E-4</v>
      </c>
      <c r="W293" s="193">
        <v>0</v>
      </c>
      <c r="X293" s="194">
        <f t="shared" si="111"/>
        <v>0</v>
      </c>
      <c r="Y293" s="31"/>
      <c r="Z293" s="31"/>
      <c r="AA293" s="31"/>
      <c r="AB293" s="31"/>
      <c r="AC293" s="31"/>
      <c r="AD293" s="31"/>
      <c r="AE293" s="31"/>
      <c r="AR293" s="195" t="s">
        <v>211</v>
      </c>
      <c r="AT293" s="195" t="s">
        <v>151</v>
      </c>
      <c r="AU293" s="195" t="s">
        <v>86</v>
      </c>
      <c r="AY293" s="14" t="s">
        <v>146</v>
      </c>
      <c r="BE293" s="196">
        <f t="shared" si="112"/>
        <v>0</v>
      </c>
      <c r="BF293" s="196">
        <f t="shared" si="113"/>
        <v>0</v>
      </c>
      <c r="BG293" s="196">
        <f t="shared" si="114"/>
        <v>0</v>
      </c>
      <c r="BH293" s="196">
        <f t="shared" si="115"/>
        <v>0</v>
      </c>
      <c r="BI293" s="196">
        <f t="shared" si="116"/>
        <v>0</v>
      </c>
      <c r="BJ293" s="14" t="s">
        <v>22</v>
      </c>
      <c r="BK293" s="196">
        <f t="shared" si="117"/>
        <v>0</v>
      </c>
      <c r="BL293" s="14" t="s">
        <v>211</v>
      </c>
      <c r="BM293" s="195" t="s">
        <v>705</v>
      </c>
    </row>
    <row r="294" spans="1:65" s="2" customFormat="1" ht="13.9" customHeight="1">
      <c r="A294" s="31"/>
      <c r="B294" s="32"/>
      <c r="C294" s="182" t="s">
        <v>706</v>
      </c>
      <c r="D294" s="182" t="s">
        <v>151</v>
      </c>
      <c r="E294" s="183" t="s">
        <v>707</v>
      </c>
      <c r="F294" s="184" t="s">
        <v>708</v>
      </c>
      <c r="G294" s="185" t="s">
        <v>170</v>
      </c>
      <c r="H294" s="186">
        <v>4</v>
      </c>
      <c r="I294" s="187"/>
      <c r="J294" s="187"/>
      <c r="K294" s="188">
        <f t="shared" si="105"/>
        <v>0</v>
      </c>
      <c r="L294" s="189"/>
      <c r="M294" s="36"/>
      <c r="N294" s="190" t="s">
        <v>1</v>
      </c>
      <c r="O294" s="191" t="s">
        <v>43</v>
      </c>
      <c r="P294" s="192">
        <f t="shared" si="106"/>
        <v>0</v>
      </c>
      <c r="Q294" s="192">
        <f t="shared" si="107"/>
        <v>0</v>
      </c>
      <c r="R294" s="192">
        <f t="shared" si="108"/>
        <v>0</v>
      </c>
      <c r="S294" s="68"/>
      <c r="T294" s="193">
        <f t="shared" si="109"/>
        <v>0</v>
      </c>
      <c r="U294" s="193">
        <v>4.8000000000000001E-4</v>
      </c>
      <c r="V294" s="193">
        <f t="shared" si="110"/>
        <v>1.92E-3</v>
      </c>
      <c r="W294" s="193">
        <v>0</v>
      </c>
      <c r="X294" s="194">
        <f t="shared" si="111"/>
        <v>0</v>
      </c>
      <c r="Y294" s="31"/>
      <c r="Z294" s="31"/>
      <c r="AA294" s="31"/>
      <c r="AB294" s="31"/>
      <c r="AC294" s="31"/>
      <c r="AD294" s="31"/>
      <c r="AE294" s="31"/>
      <c r="AR294" s="195" t="s">
        <v>211</v>
      </c>
      <c r="AT294" s="195" t="s">
        <v>151</v>
      </c>
      <c r="AU294" s="195" t="s">
        <v>86</v>
      </c>
      <c r="AY294" s="14" t="s">
        <v>146</v>
      </c>
      <c r="BE294" s="196">
        <f t="shared" si="112"/>
        <v>0</v>
      </c>
      <c r="BF294" s="196">
        <f t="shared" si="113"/>
        <v>0</v>
      </c>
      <c r="BG294" s="196">
        <f t="shared" si="114"/>
        <v>0</v>
      </c>
      <c r="BH294" s="196">
        <f t="shared" si="115"/>
        <v>0</v>
      </c>
      <c r="BI294" s="196">
        <f t="shared" si="116"/>
        <v>0</v>
      </c>
      <c r="BJ294" s="14" t="s">
        <v>22</v>
      </c>
      <c r="BK294" s="196">
        <f t="shared" si="117"/>
        <v>0</v>
      </c>
      <c r="BL294" s="14" t="s">
        <v>211</v>
      </c>
      <c r="BM294" s="195" t="s">
        <v>709</v>
      </c>
    </row>
    <row r="295" spans="1:65" s="2" customFormat="1" ht="22.15" customHeight="1">
      <c r="A295" s="31"/>
      <c r="B295" s="32"/>
      <c r="C295" s="182" t="s">
        <v>710</v>
      </c>
      <c r="D295" s="182" t="s">
        <v>151</v>
      </c>
      <c r="E295" s="183" t="s">
        <v>711</v>
      </c>
      <c r="F295" s="184" t="s">
        <v>712</v>
      </c>
      <c r="G295" s="185" t="s">
        <v>178</v>
      </c>
      <c r="H295" s="186">
        <v>3</v>
      </c>
      <c r="I295" s="187"/>
      <c r="J295" s="187"/>
      <c r="K295" s="188">
        <f t="shared" si="105"/>
        <v>0</v>
      </c>
      <c r="L295" s="189"/>
      <c r="M295" s="36"/>
      <c r="N295" s="190" t="s">
        <v>1</v>
      </c>
      <c r="O295" s="191" t="s">
        <v>43</v>
      </c>
      <c r="P295" s="192">
        <f t="shared" si="106"/>
        <v>0</v>
      </c>
      <c r="Q295" s="192">
        <f t="shared" si="107"/>
        <v>0</v>
      </c>
      <c r="R295" s="192">
        <f t="shared" si="108"/>
        <v>0</v>
      </c>
      <c r="S295" s="68"/>
      <c r="T295" s="193">
        <f t="shared" si="109"/>
        <v>0</v>
      </c>
      <c r="U295" s="193">
        <v>2.0000000000000002E-5</v>
      </c>
      <c r="V295" s="193">
        <f t="shared" si="110"/>
        <v>6.0000000000000008E-5</v>
      </c>
      <c r="W295" s="193">
        <v>0</v>
      </c>
      <c r="X295" s="194">
        <f t="shared" si="111"/>
        <v>0</v>
      </c>
      <c r="Y295" s="31"/>
      <c r="Z295" s="31"/>
      <c r="AA295" s="31"/>
      <c r="AB295" s="31"/>
      <c r="AC295" s="31"/>
      <c r="AD295" s="31"/>
      <c r="AE295" s="31"/>
      <c r="AR295" s="195" t="s">
        <v>211</v>
      </c>
      <c r="AT295" s="195" t="s">
        <v>151</v>
      </c>
      <c r="AU295" s="195" t="s">
        <v>86</v>
      </c>
      <c r="AY295" s="14" t="s">
        <v>146</v>
      </c>
      <c r="BE295" s="196">
        <f t="shared" si="112"/>
        <v>0</v>
      </c>
      <c r="BF295" s="196">
        <f t="shared" si="113"/>
        <v>0</v>
      </c>
      <c r="BG295" s="196">
        <f t="shared" si="114"/>
        <v>0</v>
      </c>
      <c r="BH295" s="196">
        <f t="shared" si="115"/>
        <v>0</v>
      </c>
      <c r="BI295" s="196">
        <f t="shared" si="116"/>
        <v>0</v>
      </c>
      <c r="BJ295" s="14" t="s">
        <v>22</v>
      </c>
      <c r="BK295" s="196">
        <f t="shared" si="117"/>
        <v>0</v>
      </c>
      <c r="BL295" s="14" t="s">
        <v>211</v>
      </c>
      <c r="BM295" s="195" t="s">
        <v>713</v>
      </c>
    </row>
    <row r="296" spans="1:65" s="12" customFormat="1" ht="22.9" customHeight="1">
      <c r="B296" s="165"/>
      <c r="C296" s="166"/>
      <c r="D296" s="167" t="s">
        <v>79</v>
      </c>
      <c r="E296" s="180" t="s">
        <v>714</v>
      </c>
      <c r="F296" s="180" t="s">
        <v>715</v>
      </c>
      <c r="G296" s="166"/>
      <c r="H296" s="166"/>
      <c r="I296" s="169"/>
      <c r="J296" s="169"/>
      <c r="K296" s="181">
        <f>BK296</f>
        <v>0</v>
      </c>
      <c r="L296" s="166"/>
      <c r="M296" s="171"/>
      <c r="N296" s="172"/>
      <c r="O296" s="173"/>
      <c r="P296" s="173"/>
      <c r="Q296" s="174">
        <f>SUM(Q297:Q301)</f>
        <v>0</v>
      </c>
      <c r="R296" s="174">
        <f>SUM(R297:R301)</f>
        <v>0</v>
      </c>
      <c r="S296" s="173"/>
      <c r="T296" s="175">
        <f>SUM(T297:T301)</f>
        <v>0</v>
      </c>
      <c r="U296" s="173"/>
      <c r="V296" s="175">
        <f>SUM(V297:V301)</f>
        <v>1.695E-2</v>
      </c>
      <c r="W296" s="173"/>
      <c r="X296" s="176">
        <f>SUM(X297:X301)</f>
        <v>4.6499999999999996E-3</v>
      </c>
      <c r="AR296" s="177" t="s">
        <v>86</v>
      </c>
      <c r="AT296" s="178" t="s">
        <v>79</v>
      </c>
      <c r="AU296" s="178" t="s">
        <v>22</v>
      </c>
      <c r="AY296" s="177" t="s">
        <v>146</v>
      </c>
      <c r="BK296" s="179">
        <f>SUM(BK297:BK301)</f>
        <v>0</v>
      </c>
    </row>
    <row r="297" spans="1:65" s="2" customFormat="1" ht="22.15" customHeight="1">
      <c r="A297" s="31"/>
      <c r="B297" s="32"/>
      <c r="C297" s="182" t="s">
        <v>716</v>
      </c>
      <c r="D297" s="182" t="s">
        <v>151</v>
      </c>
      <c r="E297" s="183" t="s">
        <v>717</v>
      </c>
      <c r="F297" s="184" t="s">
        <v>718</v>
      </c>
      <c r="G297" s="185" t="s">
        <v>170</v>
      </c>
      <c r="H297" s="186">
        <v>15</v>
      </c>
      <c r="I297" s="187"/>
      <c r="J297" s="187"/>
      <c r="K297" s="188">
        <f>ROUND(P297*H297,2)</f>
        <v>0</v>
      </c>
      <c r="L297" s="189"/>
      <c r="M297" s="36"/>
      <c r="N297" s="190" t="s">
        <v>1</v>
      </c>
      <c r="O297" s="191" t="s">
        <v>43</v>
      </c>
      <c r="P297" s="192">
        <f>I297+J297</f>
        <v>0</v>
      </c>
      <c r="Q297" s="192">
        <f>ROUND(I297*H297,2)</f>
        <v>0</v>
      </c>
      <c r="R297" s="192">
        <f>ROUND(J297*H297,2)</f>
        <v>0</v>
      </c>
      <c r="S297" s="68"/>
      <c r="T297" s="193">
        <f>S297*H297</f>
        <v>0</v>
      </c>
      <c r="U297" s="193">
        <v>0</v>
      </c>
      <c r="V297" s="193">
        <f>U297*H297</f>
        <v>0</v>
      </c>
      <c r="W297" s="193">
        <v>0</v>
      </c>
      <c r="X297" s="194">
        <f>W297*H297</f>
        <v>0</v>
      </c>
      <c r="Y297" s="31"/>
      <c r="Z297" s="31"/>
      <c r="AA297" s="31"/>
      <c r="AB297" s="31"/>
      <c r="AC297" s="31"/>
      <c r="AD297" s="31"/>
      <c r="AE297" s="31"/>
      <c r="AR297" s="195" t="s">
        <v>211</v>
      </c>
      <c r="AT297" s="195" t="s">
        <v>151</v>
      </c>
      <c r="AU297" s="195" t="s">
        <v>86</v>
      </c>
      <c r="AY297" s="14" t="s">
        <v>146</v>
      </c>
      <c r="BE297" s="196">
        <f>IF(O297="základní",K297,0)</f>
        <v>0</v>
      </c>
      <c r="BF297" s="196">
        <f>IF(O297="snížená",K297,0)</f>
        <v>0</v>
      </c>
      <c r="BG297" s="196">
        <f>IF(O297="zákl. přenesená",K297,0)</f>
        <v>0</v>
      </c>
      <c r="BH297" s="196">
        <f>IF(O297="sníž. přenesená",K297,0)</f>
        <v>0</v>
      </c>
      <c r="BI297" s="196">
        <f>IF(O297="nulová",K297,0)</f>
        <v>0</v>
      </c>
      <c r="BJ297" s="14" t="s">
        <v>22</v>
      </c>
      <c r="BK297" s="196">
        <f>ROUND(P297*H297,2)</f>
        <v>0</v>
      </c>
      <c r="BL297" s="14" t="s">
        <v>211</v>
      </c>
      <c r="BM297" s="195" t="s">
        <v>719</v>
      </c>
    </row>
    <row r="298" spans="1:65" s="2" customFormat="1" ht="13.9" customHeight="1">
      <c r="A298" s="31"/>
      <c r="B298" s="32"/>
      <c r="C298" s="182" t="s">
        <v>720</v>
      </c>
      <c r="D298" s="182" t="s">
        <v>151</v>
      </c>
      <c r="E298" s="183" t="s">
        <v>721</v>
      </c>
      <c r="F298" s="184" t="s">
        <v>722</v>
      </c>
      <c r="G298" s="185" t="s">
        <v>170</v>
      </c>
      <c r="H298" s="186">
        <v>15</v>
      </c>
      <c r="I298" s="187"/>
      <c r="J298" s="187"/>
      <c r="K298" s="188">
        <f>ROUND(P298*H298,2)</f>
        <v>0</v>
      </c>
      <c r="L298" s="189"/>
      <c r="M298" s="36"/>
      <c r="N298" s="190" t="s">
        <v>1</v>
      </c>
      <c r="O298" s="191" t="s">
        <v>43</v>
      </c>
      <c r="P298" s="192">
        <f>I298+J298</f>
        <v>0</v>
      </c>
      <c r="Q298" s="192">
        <f>ROUND(I298*H298,2)</f>
        <v>0</v>
      </c>
      <c r="R298" s="192">
        <f>ROUND(J298*H298,2)</f>
        <v>0</v>
      </c>
      <c r="S298" s="68"/>
      <c r="T298" s="193">
        <f>S298*H298</f>
        <v>0</v>
      </c>
      <c r="U298" s="193">
        <v>0</v>
      </c>
      <c r="V298" s="193">
        <f>U298*H298</f>
        <v>0</v>
      </c>
      <c r="W298" s="193">
        <v>0</v>
      </c>
      <c r="X298" s="194">
        <f>W298*H298</f>
        <v>0</v>
      </c>
      <c r="Y298" s="31"/>
      <c r="Z298" s="31"/>
      <c r="AA298" s="31"/>
      <c r="AB298" s="31"/>
      <c r="AC298" s="31"/>
      <c r="AD298" s="31"/>
      <c r="AE298" s="31"/>
      <c r="AR298" s="195" t="s">
        <v>211</v>
      </c>
      <c r="AT298" s="195" t="s">
        <v>151</v>
      </c>
      <c r="AU298" s="195" t="s">
        <v>86</v>
      </c>
      <c r="AY298" s="14" t="s">
        <v>146</v>
      </c>
      <c r="BE298" s="196">
        <f>IF(O298="základní",K298,0)</f>
        <v>0</v>
      </c>
      <c r="BF298" s="196">
        <f>IF(O298="snížená",K298,0)</f>
        <v>0</v>
      </c>
      <c r="BG298" s="196">
        <f>IF(O298="zákl. přenesená",K298,0)</f>
        <v>0</v>
      </c>
      <c r="BH298" s="196">
        <f>IF(O298="sníž. přenesená",K298,0)</f>
        <v>0</v>
      </c>
      <c r="BI298" s="196">
        <f>IF(O298="nulová",K298,0)</f>
        <v>0</v>
      </c>
      <c r="BJ298" s="14" t="s">
        <v>22</v>
      </c>
      <c r="BK298" s="196">
        <f>ROUND(P298*H298,2)</f>
        <v>0</v>
      </c>
      <c r="BL298" s="14" t="s">
        <v>211</v>
      </c>
      <c r="BM298" s="195" t="s">
        <v>723</v>
      </c>
    </row>
    <row r="299" spans="1:65" s="2" customFormat="1" ht="13.9" customHeight="1">
      <c r="A299" s="31"/>
      <c r="B299" s="32"/>
      <c r="C299" s="182" t="s">
        <v>724</v>
      </c>
      <c r="D299" s="182" t="s">
        <v>151</v>
      </c>
      <c r="E299" s="183" t="s">
        <v>725</v>
      </c>
      <c r="F299" s="184" t="s">
        <v>726</v>
      </c>
      <c r="G299" s="185" t="s">
        <v>170</v>
      </c>
      <c r="H299" s="186">
        <v>15</v>
      </c>
      <c r="I299" s="187"/>
      <c r="J299" s="187"/>
      <c r="K299" s="188">
        <f>ROUND(P299*H299,2)</f>
        <v>0</v>
      </c>
      <c r="L299" s="189"/>
      <c r="M299" s="36"/>
      <c r="N299" s="190" t="s">
        <v>1</v>
      </c>
      <c r="O299" s="191" t="s">
        <v>43</v>
      </c>
      <c r="P299" s="192">
        <f>I299+J299</f>
        <v>0</v>
      </c>
      <c r="Q299" s="192">
        <f>ROUND(I299*H299,2)</f>
        <v>0</v>
      </c>
      <c r="R299" s="192">
        <f>ROUND(J299*H299,2)</f>
        <v>0</v>
      </c>
      <c r="S299" s="68"/>
      <c r="T299" s="193">
        <f>S299*H299</f>
        <v>0</v>
      </c>
      <c r="U299" s="193">
        <v>1E-3</v>
      </c>
      <c r="V299" s="193">
        <f>U299*H299</f>
        <v>1.4999999999999999E-2</v>
      </c>
      <c r="W299" s="193">
        <v>3.1E-4</v>
      </c>
      <c r="X299" s="194">
        <f>W299*H299</f>
        <v>4.6499999999999996E-3</v>
      </c>
      <c r="Y299" s="31"/>
      <c r="Z299" s="31"/>
      <c r="AA299" s="31"/>
      <c r="AB299" s="31"/>
      <c r="AC299" s="31"/>
      <c r="AD299" s="31"/>
      <c r="AE299" s="31"/>
      <c r="AR299" s="195" t="s">
        <v>211</v>
      </c>
      <c r="AT299" s="195" t="s">
        <v>151</v>
      </c>
      <c r="AU299" s="195" t="s">
        <v>86</v>
      </c>
      <c r="AY299" s="14" t="s">
        <v>146</v>
      </c>
      <c r="BE299" s="196">
        <f>IF(O299="základní",K299,0)</f>
        <v>0</v>
      </c>
      <c r="BF299" s="196">
        <f>IF(O299="snížená",K299,0)</f>
        <v>0</v>
      </c>
      <c r="BG299" s="196">
        <f>IF(O299="zákl. přenesená",K299,0)</f>
        <v>0</v>
      </c>
      <c r="BH299" s="196">
        <f>IF(O299="sníž. přenesená",K299,0)</f>
        <v>0</v>
      </c>
      <c r="BI299" s="196">
        <f>IF(O299="nulová",K299,0)</f>
        <v>0</v>
      </c>
      <c r="BJ299" s="14" t="s">
        <v>22</v>
      </c>
      <c r="BK299" s="196">
        <f>ROUND(P299*H299,2)</f>
        <v>0</v>
      </c>
      <c r="BL299" s="14" t="s">
        <v>211</v>
      </c>
      <c r="BM299" s="195" t="s">
        <v>727</v>
      </c>
    </row>
    <row r="300" spans="1:65" s="2" customFormat="1" ht="22.15" customHeight="1">
      <c r="A300" s="31"/>
      <c r="B300" s="32"/>
      <c r="C300" s="182" t="s">
        <v>728</v>
      </c>
      <c r="D300" s="182" t="s">
        <v>151</v>
      </c>
      <c r="E300" s="183" t="s">
        <v>729</v>
      </c>
      <c r="F300" s="184" t="s">
        <v>730</v>
      </c>
      <c r="G300" s="185" t="s">
        <v>170</v>
      </c>
      <c r="H300" s="186">
        <v>15</v>
      </c>
      <c r="I300" s="187"/>
      <c r="J300" s="187"/>
      <c r="K300" s="188">
        <f>ROUND(P300*H300,2)</f>
        <v>0</v>
      </c>
      <c r="L300" s="189"/>
      <c r="M300" s="36"/>
      <c r="N300" s="190" t="s">
        <v>1</v>
      </c>
      <c r="O300" s="191" t="s">
        <v>43</v>
      </c>
      <c r="P300" s="192">
        <f>I300+J300</f>
        <v>0</v>
      </c>
      <c r="Q300" s="192">
        <f>ROUND(I300*H300,2)</f>
        <v>0</v>
      </c>
      <c r="R300" s="192">
        <f>ROUND(J300*H300,2)</f>
        <v>0</v>
      </c>
      <c r="S300" s="68"/>
      <c r="T300" s="193">
        <f>S300*H300</f>
        <v>0</v>
      </c>
      <c r="U300" s="193">
        <v>0</v>
      </c>
      <c r="V300" s="193">
        <f>U300*H300</f>
        <v>0</v>
      </c>
      <c r="W300" s="193">
        <v>0</v>
      </c>
      <c r="X300" s="194">
        <f>W300*H300</f>
        <v>0</v>
      </c>
      <c r="Y300" s="31"/>
      <c r="Z300" s="31"/>
      <c r="AA300" s="31"/>
      <c r="AB300" s="31"/>
      <c r="AC300" s="31"/>
      <c r="AD300" s="31"/>
      <c r="AE300" s="31"/>
      <c r="AR300" s="195" t="s">
        <v>211</v>
      </c>
      <c r="AT300" s="195" t="s">
        <v>151</v>
      </c>
      <c r="AU300" s="195" t="s">
        <v>86</v>
      </c>
      <c r="AY300" s="14" t="s">
        <v>146</v>
      </c>
      <c r="BE300" s="196">
        <f>IF(O300="základní",K300,0)</f>
        <v>0</v>
      </c>
      <c r="BF300" s="196">
        <f>IF(O300="snížená",K300,0)</f>
        <v>0</v>
      </c>
      <c r="BG300" s="196">
        <f>IF(O300="zákl. přenesená",K300,0)</f>
        <v>0</v>
      </c>
      <c r="BH300" s="196">
        <f>IF(O300="sníž. přenesená",K300,0)</f>
        <v>0</v>
      </c>
      <c r="BI300" s="196">
        <f>IF(O300="nulová",K300,0)</f>
        <v>0</v>
      </c>
      <c r="BJ300" s="14" t="s">
        <v>22</v>
      </c>
      <c r="BK300" s="196">
        <f>ROUND(P300*H300,2)</f>
        <v>0</v>
      </c>
      <c r="BL300" s="14" t="s">
        <v>211</v>
      </c>
      <c r="BM300" s="195" t="s">
        <v>731</v>
      </c>
    </row>
    <row r="301" spans="1:65" s="2" customFormat="1" ht="34.9" customHeight="1">
      <c r="A301" s="31"/>
      <c r="B301" s="32"/>
      <c r="C301" s="182" t="s">
        <v>732</v>
      </c>
      <c r="D301" s="182" t="s">
        <v>151</v>
      </c>
      <c r="E301" s="183" t="s">
        <v>733</v>
      </c>
      <c r="F301" s="184" t="s">
        <v>734</v>
      </c>
      <c r="G301" s="185" t="s">
        <v>170</v>
      </c>
      <c r="H301" s="186">
        <v>15</v>
      </c>
      <c r="I301" s="187"/>
      <c r="J301" s="187"/>
      <c r="K301" s="188">
        <f>ROUND(P301*H301,2)</f>
        <v>0</v>
      </c>
      <c r="L301" s="189"/>
      <c r="M301" s="36"/>
      <c r="N301" s="190" t="s">
        <v>1</v>
      </c>
      <c r="O301" s="191" t="s">
        <v>43</v>
      </c>
      <c r="P301" s="192">
        <f>I301+J301</f>
        <v>0</v>
      </c>
      <c r="Q301" s="192">
        <f>ROUND(I301*H301,2)</f>
        <v>0</v>
      </c>
      <c r="R301" s="192">
        <f>ROUND(J301*H301,2)</f>
        <v>0</v>
      </c>
      <c r="S301" s="68"/>
      <c r="T301" s="193">
        <f>S301*H301</f>
        <v>0</v>
      </c>
      <c r="U301" s="193">
        <v>1.2999999999999999E-4</v>
      </c>
      <c r="V301" s="193">
        <f>U301*H301</f>
        <v>1.9499999999999999E-3</v>
      </c>
      <c r="W301" s="193">
        <v>0</v>
      </c>
      <c r="X301" s="194">
        <f>W301*H301</f>
        <v>0</v>
      </c>
      <c r="Y301" s="31"/>
      <c r="Z301" s="31"/>
      <c r="AA301" s="31"/>
      <c r="AB301" s="31"/>
      <c r="AC301" s="31"/>
      <c r="AD301" s="31"/>
      <c r="AE301" s="31"/>
      <c r="AR301" s="195" t="s">
        <v>211</v>
      </c>
      <c r="AT301" s="195" t="s">
        <v>151</v>
      </c>
      <c r="AU301" s="195" t="s">
        <v>86</v>
      </c>
      <c r="AY301" s="14" t="s">
        <v>146</v>
      </c>
      <c r="BE301" s="196">
        <f>IF(O301="základní",K301,0)</f>
        <v>0</v>
      </c>
      <c r="BF301" s="196">
        <f>IF(O301="snížená",K301,0)</f>
        <v>0</v>
      </c>
      <c r="BG301" s="196">
        <f>IF(O301="zákl. přenesená",K301,0)</f>
        <v>0</v>
      </c>
      <c r="BH301" s="196">
        <f>IF(O301="sníž. přenesená",K301,0)</f>
        <v>0</v>
      </c>
      <c r="BI301" s="196">
        <f>IF(O301="nulová",K301,0)</f>
        <v>0</v>
      </c>
      <c r="BJ301" s="14" t="s">
        <v>22</v>
      </c>
      <c r="BK301" s="196">
        <f>ROUND(P301*H301,2)</f>
        <v>0</v>
      </c>
      <c r="BL301" s="14" t="s">
        <v>211</v>
      </c>
      <c r="BM301" s="195" t="s">
        <v>735</v>
      </c>
    </row>
    <row r="302" spans="1:65" s="12" customFormat="1" ht="25.9" customHeight="1">
      <c r="B302" s="165"/>
      <c r="C302" s="166"/>
      <c r="D302" s="167" t="s">
        <v>79</v>
      </c>
      <c r="E302" s="168" t="s">
        <v>364</v>
      </c>
      <c r="F302" s="168" t="s">
        <v>736</v>
      </c>
      <c r="G302" s="166"/>
      <c r="H302" s="166"/>
      <c r="I302" s="169"/>
      <c r="J302" s="169"/>
      <c r="K302" s="170">
        <f>BK302</f>
        <v>0</v>
      </c>
      <c r="L302" s="166"/>
      <c r="M302" s="171"/>
      <c r="N302" s="172"/>
      <c r="O302" s="173"/>
      <c r="P302" s="173"/>
      <c r="Q302" s="174">
        <f>Q303</f>
        <v>0</v>
      </c>
      <c r="R302" s="174">
        <f>R303</f>
        <v>0</v>
      </c>
      <c r="S302" s="173"/>
      <c r="T302" s="175">
        <f>T303</f>
        <v>0</v>
      </c>
      <c r="U302" s="173"/>
      <c r="V302" s="175">
        <f>V303</f>
        <v>0</v>
      </c>
      <c r="W302" s="173"/>
      <c r="X302" s="176">
        <f>X303</f>
        <v>0</v>
      </c>
      <c r="AR302" s="177" t="s">
        <v>147</v>
      </c>
      <c r="AT302" s="178" t="s">
        <v>79</v>
      </c>
      <c r="AU302" s="178" t="s">
        <v>80</v>
      </c>
      <c r="AY302" s="177" t="s">
        <v>146</v>
      </c>
      <c r="BK302" s="179">
        <f>BK303</f>
        <v>0</v>
      </c>
    </row>
    <row r="303" spans="1:65" s="12" customFormat="1" ht="22.9" customHeight="1">
      <c r="B303" s="165"/>
      <c r="C303" s="166"/>
      <c r="D303" s="167" t="s">
        <v>79</v>
      </c>
      <c r="E303" s="180" t="s">
        <v>737</v>
      </c>
      <c r="F303" s="180" t="s">
        <v>738</v>
      </c>
      <c r="G303" s="166"/>
      <c r="H303" s="166"/>
      <c r="I303" s="169"/>
      <c r="J303" s="169"/>
      <c r="K303" s="181">
        <f>BK303</f>
        <v>0</v>
      </c>
      <c r="L303" s="166"/>
      <c r="M303" s="171"/>
      <c r="N303" s="172"/>
      <c r="O303" s="173"/>
      <c r="P303" s="173"/>
      <c r="Q303" s="174">
        <f>SUM(Q304:Q322)</f>
        <v>0</v>
      </c>
      <c r="R303" s="174">
        <f>SUM(R304:R322)</f>
        <v>0</v>
      </c>
      <c r="S303" s="173"/>
      <c r="T303" s="175">
        <f>SUM(T304:T322)</f>
        <v>0</v>
      </c>
      <c r="U303" s="173"/>
      <c r="V303" s="175">
        <f>SUM(V304:V322)</f>
        <v>0</v>
      </c>
      <c r="W303" s="173"/>
      <c r="X303" s="176">
        <f>SUM(X304:X322)</f>
        <v>0</v>
      </c>
      <c r="AR303" s="177" t="s">
        <v>147</v>
      </c>
      <c r="AT303" s="178" t="s">
        <v>79</v>
      </c>
      <c r="AU303" s="178" t="s">
        <v>22</v>
      </c>
      <c r="AY303" s="177" t="s">
        <v>146</v>
      </c>
      <c r="BK303" s="179">
        <f>SUM(BK304:BK322)</f>
        <v>0</v>
      </c>
    </row>
    <row r="304" spans="1:65" s="2" customFormat="1" ht="22.15" customHeight="1">
      <c r="A304" s="31"/>
      <c r="B304" s="32"/>
      <c r="C304" s="182" t="s">
        <v>739</v>
      </c>
      <c r="D304" s="182" t="s">
        <v>151</v>
      </c>
      <c r="E304" s="183" t="s">
        <v>740</v>
      </c>
      <c r="F304" s="184" t="s">
        <v>741</v>
      </c>
      <c r="G304" s="185" t="s">
        <v>154</v>
      </c>
      <c r="H304" s="186">
        <v>8</v>
      </c>
      <c r="I304" s="187"/>
      <c r="J304" s="187"/>
      <c r="K304" s="188">
        <f t="shared" ref="K304:K322" si="118">ROUND(P304*H304,2)</f>
        <v>0</v>
      </c>
      <c r="L304" s="189"/>
      <c r="M304" s="36"/>
      <c r="N304" s="190" t="s">
        <v>1</v>
      </c>
      <c r="O304" s="191" t="s">
        <v>43</v>
      </c>
      <c r="P304" s="192">
        <f t="shared" ref="P304:P322" si="119">I304+J304</f>
        <v>0</v>
      </c>
      <c r="Q304" s="192">
        <f t="shared" ref="Q304:Q322" si="120">ROUND(I304*H304,2)</f>
        <v>0</v>
      </c>
      <c r="R304" s="192">
        <f t="shared" ref="R304:R322" si="121">ROUND(J304*H304,2)</f>
        <v>0</v>
      </c>
      <c r="S304" s="68"/>
      <c r="T304" s="193">
        <f t="shared" ref="T304:T322" si="122">S304*H304</f>
        <v>0</v>
      </c>
      <c r="U304" s="193">
        <v>0</v>
      </c>
      <c r="V304" s="193">
        <f t="shared" ref="V304:V322" si="123">U304*H304</f>
        <v>0</v>
      </c>
      <c r="W304" s="193">
        <v>0</v>
      </c>
      <c r="X304" s="194">
        <f t="shared" ref="X304:X322" si="124">W304*H304</f>
        <v>0</v>
      </c>
      <c r="Y304" s="31"/>
      <c r="Z304" s="31"/>
      <c r="AA304" s="31"/>
      <c r="AB304" s="31"/>
      <c r="AC304" s="31"/>
      <c r="AD304" s="31"/>
      <c r="AE304" s="31"/>
      <c r="AR304" s="195" t="s">
        <v>424</v>
      </c>
      <c r="AT304" s="195" t="s">
        <v>151</v>
      </c>
      <c r="AU304" s="195" t="s">
        <v>86</v>
      </c>
      <c r="AY304" s="14" t="s">
        <v>146</v>
      </c>
      <c r="BE304" s="196">
        <f t="shared" ref="BE304:BE322" si="125">IF(O304="základní",K304,0)</f>
        <v>0</v>
      </c>
      <c r="BF304" s="196">
        <f t="shared" ref="BF304:BF322" si="126">IF(O304="snížená",K304,0)</f>
        <v>0</v>
      </c>
      <c r="BG304" s="196">
        <f t="shared" ref="BG304:BG322" si="127">IF(O304="zákl. přenesená",K304,0)</f>
        <v>0</v>
      </c>
      <c r="BH304" s="196">
        <f t="shared" ref="BH304:BH322" si="128">IF(O304="sníž. přenesená",K304,0)</f>
        <v>0</v>
      </c>
      <c r="BI304" s="196">
        <f t="shared" ref="BI304:BI322" si="129">IF(O304="nulová",K304,0)</f>
        <v>0</v>
      </c>
      <c r="BJ304" s="14" t="s">
        <v>22</v>
      </c>
      <c r="BK304" s="196">
        <f t="shared" ref="BK304:BK322" si="130">ROUND(P304*H304,2)</f>
        <v>0</v>
      </c>
      <c r="BL304" s="14" t="s">
        <v>424</v>
      </c>
      <c r="BM304" s="195" t="s">
        <v>742</v>
      </c>
    </row>
    <row r="305" spans="1:65" s="2" customFormat="1" ht="22.15" customHeight="1">
      <c r="A305" s="31"/>
      <c r="B305" s="32"/>
      <c r="C305" s="182" t="s">
        <v>743</v>
      </c>
      <c r="D305" s="182" t="s">
        <v>151</v>
      </c>
      <c r="E305" s="183" t="s">
        <v>744</v>
      </c>
      <c r="F305" s="184" t="s">
        <v>745</v>
      </c>
      <c r="G305" s="185" t="s">
        <v>154</v>
      </c>
      <c r="H305" s="186">
        <v>2</v>
      </c>
      <c r="I305" s="187"/>
      <c r="J305" s="187"/>
      <c r="K305" s="188">
        <f t="shared" si="118"/>
        <v>0</v>
      </c>
      <c r="L305" s="189"/>
      <c r="M305" s="36"/>
      <c r="N305" s="190" t="s">
        <v>1</v>
      </c>
      <c r="O305" s="191" t="s">
        <v>43</v>
      </c>
      <c r="P305" s="192">
        <f t="shared" si="119"/>
        <v>0</v>
      </c>
      <c r="Q305" s="192">
        <f t="shared" si="120"/>
        <v>0</v>
      </c>
      <c r="R305" s="192">
        <f t="shared" si="121"/>
        <v>0</v>
      </c>
      <c r="S305" s="68"/>
      <c r="T305" s="193">
        <f t="shared" si="122"/>
        <v>0</v>
      </c>
      <c r="U305" s="193">
        <v>0</v>
      </c>
      <c r="V305" s="193">
        <f t="shared" si="123"/>
        <v>0</v>
      </c>
      <c r="W305" s="193">
        <v>0</v>
      </c>
      <c r="X305" s="194">
        <f t="shared" si="124"/>
        <v>0</v>
      </c>
      <c r="Y305" s="31"/>
      <c r="Z305" s="31"/>
      <c r="AA305" s="31"/>
      <c r="AB305" s="31"/>
      <c r="AC305" s="31"/>
      <c r="AD305" s="31"/>
      <c r="AE305" s="31"/>
      <c r="AR305" s="195" t="s">
        <v>424</v>
      </c>
      <c r="AT305" s="195" t="s">
        <v>151</v>
      </c>
      <c r="AU305" s="195" t="s">
        <v>86</v>
      </c>
      <c r="AY305" s="14" t="s">
        <v>146</v>
      </c>
      <c r="BE305" s="196">
        <f t="shared" si="125"/>
        <v>0</v>
      </c>
      <c r="BF305" s="196">
        <f t="shared" si="126"/>
        <v>0</v>
      </c>
      <c r="BG305" s="196">
        <f t="shared" si="127"/>
        <v>0</v>
      </c>
      <c r="BH305" s="196">
        <f t="shared" si="128"/>
        <v>0</v>
      </c>
      <c r="BI305" s="196">
        <f t="shared" si="129"/>
        <v>0</v>
      </c>
      <c r="BJ305" s="14" t="s">
        <v>22</v>
      </c>
      <c r="BK305" s="196">
        <f t="shared" si="130"/>
        <v>0</v>
      </c>
      <c r="BL305" s="14" t="s">
        <v>424</v>
      </c>
      <c r="BM305" s="195" t="s">
        <v>746</v>
      </c>
    </row>
    <row r="306" spans="1:65" s="2" customFormat="1" ht="13.9" customHeight="1">
      <c r="A306" s="31"/>
      <c r="B306" s="32"/>
      <c r="C306" s="182" t="s">
        <v>747</v>
      </c>
      <c r="D306" s="182" t="s">
        <v>151</v>
      </c>
      <c r="E306" s="183" t="s">
        <v>748</v>
      </c>
      <c r="F306" s="184" t="s">
        <v>749</v>
      </c>
      <c r="G306" s="185" t="s">
        <v>154</v>
      </c>
      <c r="H306" s="186">
        <v>2</v>
      </c>
      <c r="I306" s="187"/>
      <c r="J306" s="187"/>
      <c r="K306" s="188">
        <f t="shared" si="118"/>
        <v>0</v>
      </c>
      <c r="L306" s="189"/>
      <c r="M306" s="36"/>
      <c r="N306" s="190" t="s">
        <v>1</v>
      </c>
      <c r="O306" s="191" t="s">
        <v>43</v>
      </c>
      <c r="P306" s="192">
        <f t="shared" si="119"/>
        <v>0</v>
      </c>
      <c r="Q306" s="192">
        <f t="shared" si="120"/>
        <v>0</v>
      </c>
      <c r="R306" s="192">
        <f t="shared" si="121"/>
        <v>0</v>
      </c>
      <c r="S306" s="68"/>
      <c r="T306" s="193">
        <f t="shared" si="122"/>
        <v>0</v>
      </c>
      <c r="U306" s="193">
        <v>0</v>
      </c>
      <c r="V306" s="193">
        <f t="shared" si="123"/>
        <v>0</v>
      </c>
      <c r="W306" s="193">
        <v>0</v>
      </c>
      <c r="X306" s="194">
        <f t="shared" si="124"/>
        <v>0</v>
      </c>
      <c r="Y306" s="31"/>
      <c r="Z306" s="31"/>
      <c r="AA306" s="31"/>
      <c r="AB306" s="31"/>
      <c r="AC306" s="31"/>
      <c r="AD306" s="31"/>
      <c r="AE306" s="31"/>
      <c r="AR306" s="195" t="s">
        <v>424</v>
      </c>
      <c r="AT306" s="195" t="s">
        <v>151</v>
      </c>
      <c r="AU306" s="195" t="s">
        <v>86</v>
      </c>
      <c r="AY306" s="14" t="s">
        <v>146</v>
      </c>
      <c r="BE306" s="196">
        <f t="shared" si="125"/>
        <v>0</v>
      </c>
      <c r="BF306" s="196">
        <f t="shared" si="126"/>
        <v>0</v>
      </c>
      <c r="BG306" s="196">
        <f t="shared" si="127"/>
        <v>0</v>
      </c>
      <c r="BH306" s="196">
        <f t="shared" si="128"/>
        <v>0</v>
      </c>
      <c r="BI306" s="196">
        <f t="shared" si="129"/>
        <v>0</v>
      </c>
      <c r="BJ306" s="14" t="s">
        <v>22</v>
      </c>
      <c r="BK306" s="196">
        <f t="shared" si="130"/>
        <v>0</v>
      </c>
      <c r="BL306" s="14" t="s">
        <v>424</v>
      </c>
      <c r="BM306" s="195" t="s">
        <v>750</v>
      </c>
    </row>
    <row r="307" spans="1:65" s="2" customFormat="1" ht="13.9" customHeight="1">
      <c r="A307" s="31"/>
      <c r="B307" s="32"/>
      <c r="C307" s="182" t="s">
        <v>751</v>
      </c>
      <c r="D307" s="182" t="s">
        <v>151</v>
      </c>
      <c r="E307" s="183" t="s">
        <v>752</v>
      </c>
      <c r="F307" s="184" t="s">
        <v>753</v>
      </c>
      <c r="G307" s="185" t="s">
        <v>154</v>
      </c>
      <c r="H307" s="186">
        <v>2</v>
      </c>
      <c r="I307" s="187"/>
      <c r="J307" s="187"/>
      <c r="K307" s="188">
        <f t="shared" si="118"/>
        <v>0</v>
      </c>
      <c r="L307" s="189"/>
      <c r="M307" s="36"/>
      <c r="N307" s="190" t="s">
        <v>1</v>
      </c>
      <c r="O307" s="191" t="s">
        <v>43</v>
      </c>
      <c r="P307" s="192">
        <f t="shared" si="119"/>
        <v>0</v>
      </c>
      <c r="Q307" s="192">
        <f t="shared" si="120"/>
        <v>0</v>
      </c>
      <c r="R307" s="192">
        <f t="shared" si="121"/>
        <v>0</v>
      </c>
      <c r="S307" s="68"/>
      <c r="T307" s="193">
        <f t="shared" si="122"/>
        <v>0</v>
      </c>
      <c r="U307" s="193">
        <v>0</v>
      </c>
      <c r="V307" s="193">
        <f t="shared" si="123"/>
        <v>0</v>
      </c>
      <c r="W307" s="193">
        <v>0</v>
      </c>
      <c r="X307" s="194">
        <f t="shared" si="124"/>
        <v>0</v>
      </c>
      <c r="Y307" s="31"/>
      <c r="Z307" s="31"/>
      <c r="AA307" s="31"/>
      <c r="AB307" s="31"/>
      <c r="AC307" s="31"/>
      <c r="AD307" s="31"/>
      <c r="AE307" s="31"/>
      <c r="AR307" s="195" t="s">
        <v>424</v>
      </c>
      <c r="AT307" s="195" t="s">
        <v>151</v>
      </c>
      <c r="AU307" s="195" t="s">
        <v>86</v>
      </c>
      <c r="AY307" s="14" t="s">
        <v>146</v>
      </c>
      <c r="BE307" s="196">
        <f t="shared" si="125"/>
        <v>0</v>
      </c>
      <c r="BF307" s="196">
        <f t="shared" si="126"/>
        <v>0</v>
      </c>
      <c r="BG307" s="196">
        <f t="shared" si="127"/>
        <v>0</v>
      </c>
      <c r="BH307" s="196">
        <f t="shared" si="128"/>
        <v>0</v>
      </c>
      <c r="BI307" s="196">
        <f t="shared" si="129"/>
        <v>0</v>
      </c>
      <c r="BJ307" s="14" t="s">
        <v>22</v>
      </c>
      <c r="BK307" s="196">
        <f t="shared" si="130"/>
        <v>0</v>
      </c>
      <c r="BL307" s="14" t="s">
        <v>424</v>
      </c>
      <c r="BM307" s="195" t="s">
        <v>754</v>
      </c>
    </row>
    <row r="308" spans="1:65" s="2" customFormat="1" ht="22.15" customHeight="1">
      <c r="A308" s="31"/>
      <c r="B308" s="32"/>
      <c r="C308" s="182" t="s">
        <v>755</v>
      </c>
      <c r="D308" s="182" t="s">
        <v>151</v>
      </c>
      <c r="E308" s="183" t="s">
        <v>756</v>
      </c>
      <c r="F308" s="184" t="s">
        <v>757</v>
      </c>
      <c r="G308" s="185" t="s">
        <v>154</v>
      </c>
      <c r="H308" s="186">
        <v>2</v>
      </c>
      <c r="I308" s="187"/>
      <c r="J308" s="187"/>
      <c r="K308" s="188">
        <f t="shared" si="118"/>
        <v>0</v>
      </c>
      <c r="L308" s="189"/>
      <c r="M308" s="36"/>
      <c r="N308" s="190" t="s">
        <v>1</v>
      </c>
      <c r="O308" s="191" t="s">
        <v>43</v>
      </c>
      <c r="P308" s="192">
        <f t="shared" si="119"/>
        <v>0</v>
      </c>
      <c r="Q308" s="192">
        <f t="shared" si="120"/>
        <v>0</v>
      </c>
      <c r="R308" s="192">
        <f t="shared" si="121"/>
        <v>0</v>
      </c>
      <c r="S308" s="68"/>
      <c r="T308" s="193">
        <f t="shared" si="122"/>
        <v>0</v>
      </c>
      <c r="U308" s="193">
        <v>0</v>
      </c>
      <c r="V308" s="193">
        <f t="shared" si="123"/>
        <v>0</v>
      </c>
      <c r="W308" s="193">
        <v>0</v>
      </c>
      <c r="X308" s="194">
        <f t="shared" si="124"/>
        <v>0</v>
      </c>
      <c r="Y308" s="31"/>
      <c r="Z308" s="31"/>
      <c r="AA308" s="31"/>
      <c r="AB308" s="31"/>
      <c r="AC308" s="31"/>
      <c r="AD308" s="31"/>
      <c r="AE308" s="31"/>
      <c r="AR308" s="195" t="s">
        <v>424</v>
      </c>
      <c r="AT308" s="195" t="s">
        <v>151</v>
      </c>
      <c r="AU308" s="195" t="s">
        <v>86</v>
      </c>
      <c r="AY308" s="14" t="s">
        <v>146</v>
      </c>
      <c r="BE308" s="196">
        <f t="shared" si="125"/>
        <v>0</v>
      </c>
      <c r="BF308" s="196">
        <f t="shared" si="126"/>
        <v>0</v>
      </c>
      <c r="BG308" s="196">
        <f t="shared" si="127"/>
        <v>0</v>
      </c>
      <c r="BH308" s="196">
        <f t="shared" si="128"/>
        <v>0</v>
      </c>
      <c r="BI308" s="196">
        <f t="shared" si="129"/>
        <v>0</v>
      </c>
      <c r="BJ308" s="14" t="s">
        <v>22</v>
      </c>
      <c r="BK308" s="196">
        <f t="shared" si="130"/>
        <v>0</v>
      </c>
      <c r="BL308" s="14" t="s">
        <v>424</v>
      </c>
      <c r="BM308" s="195" t="s">
        <v>758</v>
      </c>
    </row>
    <row r="309" spans="1:65" s="2" customFormat="1" ht="22.15" customHeight="1">
      <c r="A309" s="31"/>
      <c r="B309" s="32"/>
      <c r="C309" s="182" t="s">
        <v>759</v>
      </c>
      <c r="D309" s="182" t="s">
        <v>151</v>
      </c>
      <c r="E309" s="183" t="s">
        <v>760</v>
      </c>
      <c r="F309" s="184" t="s">
        <v>761</v>
      </c>
      <c r="G309" s="185" t="s">
        <v>154</v>
      </c>
      <c r="H309" s="186">
        <v>2</v>
      </c>
      <c r="I309" s="187"/>
      <c r="J309" s="187"/>
      <c r="K309" s="188">
        <f t="shared" si="118"/>
        <v>0</v>
      </c>
      <c r="L309" s="189"/>
      <c r="M309" s="36"/>
      <c r="N309" s="190" t="s">
        <v>1</v>
      </c>
      <c r="O309" s="191" t="s">
        <v>43</v>
      </c>
      <c r="P309" s="192">
        <f t="shared" si="119"/>
        <v>0</v>
      </c>
      <c r="Q309" s="192">
        <f t="shared" si="120"/>
        <v>0</v>
      </c>
      <c r="R309" s="192">
        <f t="shared" si="121"/>
        <v>0</v>
      </c>
      <c r="S309" s="68"/>
      <c r="T309" s="193">
        <f t="shared" si="122"/>
        <v>0</v>
      </c>
      <c r="U309" s="193">
        <v>0</v>
      </c>
      <c r="V309" s="193">
        <f t="shared" si="123"/>
        <v>0</v>
      </c>
      <c r="W309" s="193">
        <v>0</v>
      </c>
      <c r="X309" s="194">
        <f t="shared" si="124"/>
        <v>0</v>
      </c>
      <c r="Y309" s="31"/>
      <c r="Z309" s="31"/>
      <c r="AA309" s="31"/>
      <c r="AB309" s="31"/>
      <c r="AC309" s="31"/>
      <c r="AD309" s="31"/>
      <c r="AE309" s="31"/>
      <c r="AR309" s="195" t="s">
        <v>424</v>
      </c>
      <c r="AT309" s="195" t="s">
        <v>151</v>
      </c>
      <c r="AU309" s="195" t="s">
        <v>86</v>
      </c>
      <c r="AY309" s="14" t="s">
        <v>146</v>
      </c>
      <c r="BE309" s="196">
        <f t="shared" si="125"/>
        <v>0</v>
      </c>
      <c r="BF309" s="196">
        <f t="shared" si="126"/>
        <v>0</v>
      </c>
      <c r="BG309" s="196">
        <f t="shared" si="127"/>
        <v>0</v>
      </c>
      <c r="BH309" s="196">
        <f t="shared" si="128"/>
        <v>0</v>
      </c>
      <c r="BI309" s="196">
        <f t="shared" si="129"/>
        <v>0</v>
      </c>
      <c r="BJ309" s="14" t="s">
        <v>22</v>
      </c>
      <c r="BK309" s="196">
        <f t="shared" si="130"/>
        <v>0</v>
      </c>
      <c r="BL309" s="14" t="s">
        <v>424</v>
      </c>
      <c r="BM309" s="195" t="s">
        <v>762</v>
      </c>
    </row>
    <row r="310" spans="1:65" s="2" customFormat="1" ht="22.15" customHeight="1">
      <c r="A310" s="31"/>
      <c r="B310" s="32"/>
      <c r="C310" s="182" t="s">
        <v>763</v>
      </c>
      <c r="D310" s="182" t="s">
        <v>151</v>
      </c>
      <c r="E310" s="183" t="s">
        <v>764</v>
      </c>
      <c r="F310" s="184" t="s">
        <v>765</v>
      </c>
      <c r="G310" s="185" t="s">
        <v>154</v>
      </c>
      <c r="H310" s="186">
        <v>2</v>
      </c>
      <c r="I310" s="187"/>
      <c r="J310" s="187"/>
      <c r="K310" s="188">
        <f t="shared" si="118"/>
        <v>0</v>
      </c>
      <c r="L310" s="189"/>
      <c r="M310" s="36"/>
      <c r="N310" s="190" t="s">
        <v>1</v>
      </c>
      <c r="O310" s="191" t="s">
        <v>43</v>
      </c>
      <c r="P310" s="192">
        <f t="shared" si="119"/>
        <v>0</v>
      </c>
      <c r="Q310" s="192">
        <f t="shared" si="120"/>
        <v>0</v>
      </c>
      <c r="R310" s="192">
        <f t="shared" si="121"/>
        <v>0</v>
      </c>
      <c r="S310" s="68"/>
      <c r="T310" s="193">
        <f t="shared" si="122"/>
        <v>0</v>
      </c>
      <c r="U310" s="193">
        <v>0</v>
      </c>
      <c r="V310" s="193">
        <f t="shared" si="123"/>
        <v>0</v>
      </c>
      <c r="W310" s="193">
        <v>0</v>
      </c>
      <c r="X310" s="194">
        <f t="shared" si="124"/>
        <v>0</v>
      </c>
      <c r="Y310" s="31"/>
      <c r="Z310" s="31"/>
      <c r="AA310" s="31"/>
      <c r="AB310" s="31"/>
      <c r="AC310" s="31"/>
      <c r="AD310" s="31"/>
      <c r="AE310" s="31"/>
      <c r="AR310" s="195" t="s">
        <v>424</v>
      </c>
      <c r="AT310" s="195" t="s">
        <v>151</v>
      </c>
      <c r="AU310" s="195" t="s">
        <v>86</v>
      </c>
      <c r="AY310" s="14" t="s">
        <v>146</v>
      </c>
      <c r="BE310" s="196">
        <f t="shared" si="125"/>
        <v>0</v>
      </c>
      <c r="BF310" s="196">
        <f t="shared" si="126"/>
        <v>0</v>
      </c>
      <c r="BG310" s="196">
        <f t="shared" si="127"/>
        <v>0</v>
      </c>
      <c r="BH310" s="196">
        <f t="shared" si="128"/>
        <v>0</v>
      </c>
      <c r="BI310" s="196">
        <f t="shared" si="129"/>
        <v>0</v>
      </c>
      <c r="BJ310" s="14" t="s">
        <v>22</v>
      </c>
      <c r="BK310" s="196">
        <f t="shared" si="130"/>
        <v>0</v>
      </c>
      <c r="BL310" s="14" t="s">
        <v>424</v>
      </c>
      <c r="BM310" s="195" t="s">
        <v>766</v>
      </c>
    </row>
    <row r="311" spans="1:65" s="2" customFormat="1" ht="22.15" customHeight="1">
      <c r="A311" s="31"/>
      <c r="B311" s="32"/>
      <c r="C311" s="182" t="s">
        <v>767</v>
      </c>
      <c r="D311" s="182" t="s">
        <v>151</v>
      </c>
      <c r="E311" s="183" t="s">
        <v>768</v>
      </c>
      <c r="F311" s="184" t="s">
        <v>769</v>
      </c>
      <c r="G311" s="185" t="s">
        <v>154</v>
      </c>
      <c r="H311" s="186">
        <v>2</v>
      </c>
      <c r="I311" s="187"/>
      <c r="J311" s="187"/>
      <c r="K311" s="188">
        <f t="shared" si="118"/>
        <v>0</v>
      </c>
      <c r="L311" s="189"/>
      <c r="M311" s="36"/>
      <c r="N311" s="190" t="s">
        <v>1</v>
      </c>
      <c r="O311" s="191" t="s">
        <v>43</v>
      </c>
      <c r="P311" s="192">
        <f t="shared" si="119"/>
        <v>0</v>
      </c>
      <c r="Q311" s="192">
        <f t="shared" si="120"/>
        <v>0</v>
      </c>
      <c r="R311" s="192">
        <f t="shared" si="121"/>
        <v>0</v>
      </c>
      <c r="S311" s="68"/>
      <c r="T311" s="193">
        <f t="shared" si="122"/>
        <v>0</v>
      </c>
      <c r="U311" s="193">
        <v>0</v>
      </c>
      <c r="V311" s="193">
        <f t="shared" si="123"/>
        <v>0</v>
      </c>
      <c r="W311" s="193">
        <v>0</v>
      </c>
      <c r="X311" s="194">
        <f t="shared" si="124"/>
        <v>0</v>
      </c>
      <c r="Y311" s="31"/>
      <c r="Z311" s="31"/>
      <c r="AA311" s="31"/>
      <c r="AB311" s="31"/>
      <c r="AC311" s="31"/>
      <c r="AD311" s="31"/>
      <c r="AE311" s="31"/>
      <c r="AR311" s="195" t="s">
        <v>424</v>
      </c>
      <c r="AT311" s="195" t="s">
        <v>151</v>
      </c>
      <c r="AU311" s="195" t="s">
        <v>86</v>
      </c>
      <c r="AY311" s="14" t="s">
        <v>146</v>
      </c>
      <c r="BE311" s="196">
        <f t="shared" si="125"/>
        <v>0</v>
      </c>
      <c r="BF311" s="196">
        <f t="shared" si="126"/>
        <v>0</v>
      </c>
      <c r="BG311" s="196">
        <f t="shared" si="127"/>
        <v>0</v>
      </c>
      <c r="BH311" s="196">
        <f t="shared" si="128"/>
        <v>0</v>
      </c>
      <c r="BI311" s="196">
        <f t="shared" si="129"/>
        <v>0</v>
      </c>
      <c r="BJ311" s="14" t="s">
        <v>22</v>
      </c>
      <c r="BK311" s="196">
        <f t="shared" si="130"/>
        <v>0</v>
      </c>
      <c r="BL311" s="14" t="s">
        <v>424</v>
      </c>
      <c r="BM311" s="195" t="s">
        <v>770</v>
      </c>
    </row>
    <row r="312" spans="1:65" s="2" customFormat="1" ht="22.15" customHeight="1">
      <c r="A312" s="31"/>
      <c r="B312" s="32"/>
      <c r="C312" s="182" t="s">
        <v>771</v>
      </c>
      <c r="D312" s="182" t="s">
        <v>151</v>
      </c>
      <c r="E312" s="183" t="s">
        <v>772</v>
      </c>
      <c r="F312" s="184" t="s">
        <v>773</v>
      </c>
      <c r="G312" s="185" t="s">
        <v>154</v>
      </c>
      <c r="H312" s="186">
        <v>2</v>
      </c>
      <c r="I312" s="187"/>
      <c r="J312" s="187"/>
      <c r="K312" s="188">
        <f t="shared" si="118"/>
        <v>0</v>
      </c>
      <c r="L312" s="189"/>
      <c r="M312" s="36"/>
      <c r="N312" s="190" t="s">
        <v>1</v>
      </c>
      <c r="O312" s="191" t="s">
        <v>43</v>
      </c>
      <c r="P312" s="192">
        <f t="shared" si="119"/>
        <v>0</v>
      </c>
      <c r="Q312" s="192">
        <f t="shared" si="120"/>
        <v>0</v>
      </c>
      <c r="R312" s="192">
        <f t="shared" si="121"/>
        <v>0</v>
      </c>
      <c r="S312" s="68"/>
      <c r="T312" s="193">
        <f t="shared" si="122"/>
        <v>0</v>
      </c>
      <c r="U312" s="193">
        <v>0</v>
      </c>
      <c r="V312" s="193">
        <f t="shared" si="123"/>
        <v>0</v>
      </c>
      <c r="W312" s="193">
        <v>0</v>
      </c>
      <c r="X312" s="194">
        <f t="shared" si="124"/>
        <v>0</v>
      </c>
      <c r="Y312" s="31"/>
      <c r="Z312" s="31"/>
      <c r="AA312" s="31"/>
      <c r="AB312" s="31"/>
      <c r="AC312" s="31"/>
      <c r="AD312" s="31"/>
      <c r="AE312" s="31"/>
      <c r="AR312" s="195" t="s">
        <v>424</v>
      </c>
      <c r="AT312" s="195" t="s">
        <v>151</v>
      </c>
      <c r="AU312" s="195" t="s">
        <v>86</v>
      </c>
      <c r="AY312" s="14" t="s">
        <v>146</v>
      </c>
      <c r="BE312" s="196">
        <f t="shared" si="125"/>
        <v>0</v>
      </c>
      <c r="BF312" s="196">
        <f t="shared" si="126"/>
        <v>0</v>
      </c>
      <c r="BG312" s="196">
        <f t="shared" si="127"/>
        <v>0</v>
      </c>
      <c r="BH312" s="196">
        <f t="shared" si="128"/>
        <v>0</v>
      </c>
      <c r="BI312" s="196">
        <f t="shared" si="129"/>
        <v>0</v>
      </c>
      <c r="BJ312" s="14" t="s">
        <v>22</v>
      </c>
      <c r="BK312" s="196">
        <f t="shared" si="130"/>
        <v>0</v>
      </c>
      <c r="BL312" s="14" t="s">
        <v>424</v>
      </c>
      <c r="BM312" s="195" t="s">
        <v>774</v>
      </c>
    </row>
    <row r="313" spans="1:65" s="2" customFormat="1" ht="22.15" customHeight="1">
      <c r="A313" s="31"/>
      <c r="B313" s="32"/>
      <c r="C313" s="182" t="s">
        <v>775</v>
      </c>
      <c r="D313" s="182" t="s">
        <v>151</v>
      </c>
      <c r="E313" s="183" t="s">
        <v>776</v>
      </c>
      <c r="F313" s="184" t="s">
        <v>777</v>
      </c>
      <c r="G313" s="185" t="s">
        <v>154</v>
      </c>
      <c r="H313" s="186">
        <v>2</v>
      </c>
      <c r="I313" s="187"/>
      <c r="J313" s="187"/>
      <c r="K313" s="188">
        <f t="shared" si="118"/>
        <v>0</v>
      </c>
      <c r="L313" s="189"/>
      <c r="M313" s="36"/>
      <c r="N313" s="190" t="s">
        <v>1</v>
      </c>
      <c r="O313" s="191" t="s">
        <v>43</v>
      </c>
      <c r="P313" s="192">
        <f t="shared" si="119"/>
        <v>0</v>
      </c>
      <c r="Q313" s="192">
        <f t="shared" si="120"/>
        <v>0</v>
      </c>
      <c r="R313" s="192">
        <f t="shared" si="121"/>
        <v>0</v>
      </c>
      <c r="S313" s="68"/>
      <c r="T313" s="193">
        <f t="shared" si="122"/>
        <v>0</v>
      </c>
      <c r="U313" s="193">
        <v>0</v>
      </c>
      <c r="V313" s="193">
        <f t="shared" si="123"/>
        <v>0</v>
      </c>
      <c r="W313" s="193">
        <v>0</v>
      </c>
      <c r="X313" s="194">
        <f t="shared" si="124"/>
        <v>0</v>
      </c>
      <c r="Y313" s="31"/>
      <c r="Z313" s="31"/>
      <c r="AA313" s="31"/>
      <c r="AB313" s="31"/>
      <c r="AC313" s="31"/>
      <c r="AD313" s="31"/>
      <c r="AE313" s="31"/>
      <c r="AR313" s="195" t="s">
        <v>424</v>
      </c>
      <c r="AT313" s="195" t="s">
        <v>151</v>
      </c>
      <c r="AU313" s="195" t="s">
        <v>86</v>
      </c>
      <c r="AY313" s="14" t="s">
        <v>146</v>
      </c>
      <c r="BE313" s="196">
        <f t="shared" si="125"/>
        <v>0</v>
      </c>
      <c r="BF313" s="196">
        <f t="shared" si="126"/>
        <v>0</v>
      </c>
      <c r="BG313" s="196">
        <f t="shared" si="127"/>
        <v>0</v>
      </c>
      <c r="BH313" s="196">
        <f t="shared" si="128"/>
        <v>0</v>
      </c>
      <c r="BI313" s="196">
        <f t="shared" si="129"/>
        <v>0</v>
      </c>
      <c r="BJ313" s="14" t="s">
        <v>22</v>
      </c>
      <c r="BK313" s="196">
        <f t="shared" si="130"/>
        <v>0</v>
      </c>
      <c r="BL313" s="14" t="s">
        <v>424</v>
      </c>
      <c r="BM313" s="195" t="s">
        <v>778</v>
      </c>
    </row>
    <row r="314" spans="1:65" s="2" customFormat="1" ht="22.15" customHeight="1">
      <c r="A314" s="31"/>
      <c r="B314" s="32"/>
      <c r="C314" s="182" t="s">
        <v>779</v>
      </c>
      <c r="D314" s="182" t="s">
        <v>151</v>
      </c>
      <c r="E314" s="183" t="s">
        <v>780</v>
      </c>
      <c r="F314" s="184" t="s">
        <v>781</v>
      </c>
      <c r="G314" s="185" t="s">
        <v>154</v>
      </c>
      <c r="H314" s="186">
        <v>2</v>
      </c>
      <c r="I314" s="187"/>
      <c r="J314" s="187"/>
      <c r="K314" s="188">
        <f t="shared" si="118"/>
        <v>0</v>
      </c>
      <c r="L314" s="189"/>
      <c r="M314" s="36"/>
      <c r="N314" s="190" t="s">
        <v>1</v>
      </c>
      <c r="O314" s="191" t="s">
        <v>43</v>
      </c>
      <c r="P314" s="192">
        <f t="shared" si="119"/>
        <v>0</v>
      </c>
      <c r="Q314" s="192">
        <f t="shared" si="120"/>
        <v>0</v>
      </c>
      <c r="R314" s="192">
        <f t="shared" si="121"/>
        <v>0</v>
      </c>
      <c r="S314" s="68"/>
      <c r="T314" s="193">
        <f t="shared" si="122"/>
        <v>0</v>
      </c>
      <c r="U314" s="193">
        <v>0</v>
      </c>
      <c r="V314" s="193">
        <f t="shared" si="123"/>
        <v>0</v>
      </c>
      <c r="W314" s="193">
        <v>0</v>
      </c>
      <c r="X314" s="194">
        <f t="shared" si="124"/>
        <v>0</v>
      </c>
      <c r="Y314" s="31"/>
      <c r="Z314" s="31"/>
      <c r="AA314" s="31"/>
      <c r="AB314" s="31"/>
      <c r="AC314" s="31"/>
      <c r="AD314" s="31"/>
      <c r="AE314" s="31"/>
      <c r="AR314" s="195" t="s">
        <v>424</v>
      </c>
      <c r="AT314" s="195" t="s">
        <v>151</v>
      </c>
      <c r="AU314" s="195" t="s">
        <v>86</v>
      </c>
      <c r="AY314" s="14" t="s">
        <v>146</v>
      </c>
      <c r="BE314" s="196">
        <f t="shared" si="125"/>
        <v>0</v>
      </c>
      <c r="BF314" s="196">
        <f t="shared" si="126"/>
        <v>0</v>
      </c>
      <c r="BG314" s="196">
        <f t="shared" si="127"/>
        <v>0</v>
      </c>
      <c r="BH314" s="196">
        <f t="shared" si="128"/>
        <v>0</v>
      </c>
      <c r="BI314" s="196">
        <f t="shared" si="129"/>
        <v>0</v>
      </c>
      <c r="BJ314" s="14" t="s">
        <v>22</v>
      </c>
      <c r="BK314" s="196">
        <f t="shared" si="130"/>
        <v>0</v>
      </c>
      <c r="BL314" s="14" t="s">
        <v>424</v>
      </c>
      <c r="BM314" s="195" t="s">
        <v>782</v>
      </c>
    </row>
    <row r="315" spans="1:65" s="2" customFormat="1" ht="22.15" customHeight="1">
      <c r="A315" s="31"/>
      <c r="B315" s="32"/>
      <c r="C315" s="182" t="s">
        <v>783</v>
      </c>
      <c r="D315" s="182" t="s">
        <v>151</v>
      </c>
      <c r="E315" s="183" t="s">
        <v>784</v>
      </c>
      <c r="F315" s="184" t="s">
        <v>785</v>
      </c>
      <c r="G315" s="185" t="s">
        <v>154</v>
      </c>
      <c r="H315" s="186">
        <v>2</v>
      </c>
      <c r="I315" s="187"/>
      <c r="J315" s="187"/>
      <c r="K315" s="188">
        <f t="shared" si="118"/>
        <v>0</v>
      </c>
      <c r="L315" s="189"/>
      <c r="M315" s="36"/>
      <c r="N315" s="190" t="s">
        <v>1</v>
      </c>
      <c r="O315" s="191" t="s">
        <v>43</v>
      </c>
      <c r="P315" s="192">
        <f t="shared" si="119"/>
        <v>0</v>
      </c>
      <c r="Q315" s="192">
        <f t="shared" si="120"/>
        <v>0</v>
      </c>
      <c r="R315" s="192">
        <f t="shared" si="121"/>
        <v>0</v>
      </c>
      <c r="S315" s="68"/>
      <c r="T315" s="193">
        <f t="shared" si="122"/>
        <v>0</v>
      </c>
      <c r="U315" s="193">
        <v>0</v>
      </c>
      <c r="V315" s="193">
        <f t="shared" si="123"/>
        <v>0</v>
      </c>
      <c r="W315" s="193">
        <v>0</v>
      </c>
      <c r="X315" s="194">
        <f t="shared" si="124"/>
        <v>0</v>
      </c>
      <c r="Y315" s="31"/>
      <c r="Z315" s="31"/>
      <c r="AA315" s="31"/>
      <c r="AB315" s="31"/>
      <c r="AC315" s="31"/>
      <c r="AD315" s="31"/>
      <c r="AE315" s="31"/>
      <c r="AR315" s="195" t="s">
        <v>424</v>
      </c>
      <c r="AT315" s="195" t="s">
        <v>151</v>
      </c>
      <c r="AU315" s="195" t="s">
        <v>86</v>
      </c>
      <c r="AY315" s="14" t="s">
        <v>146</v>
      </c>
      <c r="BE315" s="196">
        <f t="shared" si="125"/>
        <v>0</v>
      </c>
      <c r="BF315" s="196">
        <f t="shared" si="126"/>
        <v>0</v>
      </c>
      <c r="BG315" s="196">
        <f t="shared" si="127"/>
        <v>0</v>
      </c>
      <c r="BH315" s="196">
        <f t="shared" si="128"/>
        <v>0</v>
      </c>
      <c r="BI315" s="196">
        <f t="shared" si="129"/>
        <v>0</v>
      </c>
      <c r="BJ315" s="14" t="s">
        <v>22</v>
      </c>
      <c r="BK315" s="196">
        <f t="shared" si="130"/>
        <v>0</v>
      </c>
      <c r="BL315" s="14" t="s">
        <v>424</v>
      </c>
      <c r="BM315" s="195" t="s">
        <v>786</v>
      </c>
    </row>
    <row r="316" spans="1:65" s="2" customFormat="1" ht="22.15" customHeight="1">
      <c r="A316" s="31"/>
      <c r="B316" s="32"/>
      <c r="C316" s="182" t="s">
        <v>787</v>
      </c>
      <c r="D316" s="182" t="s">
        <v>151</v>
      </c>
      <c r="E316" s="183" t="s">
        <v>788</v>
      </c>
      <c r="F316" s="184" t="s">
        <v>789</v>
      </c>
      <c r="G316" s="185" t="s">
        <v>154</v>
      </c>
      <c r="H316" s="186">
        <v>2</v>
      </c>
      <c r="I316" s="187"/>
      <c r="J316" s="187"/>
      <c r="K316" s="188">
        <f t="shared" si="118"/>
        <v>0</v>
      </c>
      <c r="L316" s="189"/>
      <c r="M316" s="36"/>
      <c r="N316" s="190" t="s">
        <v>1</v>
      </c>
      <c r="O316" s="191" t="s">
        <v>43</v>
      </c>
      <c r="P316" s="192">
        <f t="shared" si="119"/>
        <v>0</v>
      </c>
      <c r="Q316" s="192">
        <f t="shared" si="120"/>
        <v>0</v>
      </c>
      <c r="R316" s="192">
        <f t="shared" si="121"/>
        <v>0</v>
      </c>
      <c r="S316" s="68"/>
      <c r="T316" s="193">
        <f t="shared" si="122"/>
        <v>0</v>
      </c>
      <c r="U316" s="193">
        <v>0</v>
      </c>
      <c r="V316" s="193">
        <f t="shared" si="123"/>
        <v>0</v>
      </c>
      <c r="W316" s="193">
        <v>0</v>
      </c>
      <c r="X316" s="194">
        <f t="shared" si="124"/>
        <v>0</v>
      </c>
      <c r="Y316" s="31"/>
      <c r="Z316" s="31"/>
      <c r="AA316" s="31"/>
      <c r="AB316" s="31"/>
      <c r="AC316" s="31"/>
      <c r="AD316" s="31"/>
      <c r="AE316" s="31"/>
      <c r="AR316" s="195" t="s">
        <v>424</v>
      </c>
      <c r="AT316" s="195" t="s">
        <v>151</v>
      </c>
      <c r="AU316" s="195" t="s">
        <v>86</v>
      </c>
      <c r="AY316" s="14" t="s">
        <v>146</v>
      </c>
      <c r="BE316" s="196">
        <f t="shared" si="125"/>
        <v>0</v>
      </c>
      <c r="BF316" s="196">
        <f t="shared" si="126"/>
        <v>0</v>
      </c>
      <c r="BG316" s="196">
        <f t="shared" si="127"/>
        <v>0</v>
      </c>
      <c r="BH316" s="196">
        <f t="shared" si="128"/>
        <v>0</v>
      </c>
      <c r="BI316" s="196">
        <f t="shared" si="129"/>
        <v>0</v>
      </c>
      <c r="BJ316" s="14" t="s">
        <v>22</v>
      </c>
      <c r="BK316" s="196">
        <f t="shared" si="130"/>
        <v>0</v>
      </c>
      <c r="BL316" s="14" t="s">
        <v>424</v>
      </c>
      <c r="BM316" s="195" t="s">
        <v>790</v>
      </c>
    </row>
    <row r="317" spans="1:65" s="2" customFormat="1" ht="13.9" customHeight="1">
      <c r="A317" s="31"/>
      <c r="B317" s="32"/>
      <c r="C317" s="182" t="s">
        <v>791</v>
      </c>
      <c r="D317" s="182" t="s">
        <v>151</v>
      </c>
      <c r="E317" s="183" t="s">
        <v>792</v>
      </c>
      <c r="F317" s="184" t="s">
        <v>793</v>
      </c>
      <c r="G317" s="185" t="s">
        <v>154</v>
      </c>
      <c r="H317" s="186">
        <v>2</v>
      </c>
      <c r="I317" s="187"/>
      <c r="J317" s="187"/>
      <c r="K317" s="188">
        <f t="shared" si="118"/>
        <v>0</v>
      </c>
      <c r="L317" s="189"/>
      <c r="M317" s="36"/>
      <c r="N317" s="190" t="s">
        <v>1</v>
      </c>
      <c r="O317" s="191" t="s">
        <v>43</v>
      </c>
      <c r="P317" s="192">
        <f t="shared" si="119"/>
        <v>0</v>
      </c>
      <c r="Q317" s="192">
        <f t="shared" si="120"/>
        <v>0</v>
      </c>
      <c r="R317" s="192">
        <f t="shared" si="121"/>
        <v>0</v>
      </c>
      <c r="S317" s="68"/>
      <c r="T317" s="193">
        <f t="shared" si="122"/>
        <v>0</v>
      </c>
      <c r="U317" s="193">
        <v>0</v>
      </c>
      <c r="V317" s="193">
        <f t="shared" si="123"/>
        <v>0</v>
      </c>
      <c r="W317" s="193">
        <v>0</v>
      </c>
      <c r="X317" s="194">
        <f t="shared" si="124"/>
        <v>0</v>
      </c>
      <c r="Y317" s="31"/>
      <c r="Z317" s="31"/>
      <c r="AA317" s="31"/>
      <c r="AB317" s="31"/>
      <c r="AC317" s="31"/>
      <c r="AD317" s="31"/>
      <c r="AE317" s="31"/>
      <c r="AR317" s="195" t="s">
        <v>424</v>
      </c>
      <c r="AT317" s="195" t="s">
        <v>151</v>
      </c>
      <c r="AU317" s="195" t="s">
        <v>86</v>
      </c>
      <c r="AY317" s="14" t="s">
        <v>146</v>
      </c>
      <c r="BE317" s="196">
        <f t="shared" si="125"/>
        <v>0</v>
      </c>
      <c r="BF317" s="196">
        <f t="shared" si="126"/>
        <v>0</v>
      </c>
      <c r="BG317" s="196">
        <f t="shared" si="127"/>
        <v>0</v>
      </c>
      <c r="BH317" s="196">
        <f t="shared" si="128"/>
        <v>0</v>
      </c>
      <c r="BI317" s="196">
        <f t="shared" si="129"/>
        <v>0</v>
      </c>
      <c r="BJ317" s="14" t="s">
        <v>22</v>
      </c>
      <c r="BK317" s="196">
        <f t="shared" si="130"/>
        <v>0</v>
      </c>
      <c r="BL317" s="14" t="s">
        <v>424</v>
      </c>
      <c r="BM317" s="195" t="s">
        <v>794</v>
      </c>
    </row>
    <row r="318" spans="1:65" s="2" customFormat="1" ht="22.15" customHeight="1">
      <c r="A318" s="31"/>
      <c r="B318" s="32"/>
      <c r="C318" s="182" t="s">
        <v>795</v>
      </c>
      <c r="D318" s="182" t="s">
        <v>151</v>
      </c>
      <c r="E318" s="183" t="s">
        <v>796</v>
      </c>
      <c r="F318" s="184" t="s">
        <v>797</v>
      </c>
      <c r="G318" s="185" t="s">
        <v>798</v>
      </c>
      <c r="H318" s="186">
        <v>2</v>
      </c>
      <c r="I318" s="187"/>
      <c r="J318" s="187"/>
      <c r="K318" s="188">
        <f t="shared" si="118"/>
        <v>0</v>
      </c>
      <c r="L318" s="189"/>
      <c r="M318" s="36"/>
      <c r="N318" s="190" t="s">
        <v>1</v>
      </c>
      <c r="O318" s="191" t="s">
        <v>43</v>
      </c>
      <c r="P318" s="192">
        <f t="shared" si="119"/>
        <v>0</v>
      </c>
      <c r="Q318" s="192">
        <f t="shared" si="120"/>
        <v>0</v>
      </c>
      <c r="R318" s="192">
        <f t="shared" si="121"/>
        <v>0</v>
      </c>
      <c r="S318" s="68"/>
      <c r="T318" s="193">
        <f t="shared" si="122"/>
        <v>0</v>
      </c>
      <c r="U318" s="193">
        <v>0</v>
      </c>
      <c r="V318" s="193">
        <f t="shared" si="123"/>
        <v>0</v>
      </c>
      <c r="W318" s="193">
        <v>0</v>
      </c>
      <c r="X318" s="194">
        <f t="shared" si="124"/>
        <v>0</v>
      </c>
      <c r="Y318" s="31"/>
      <c r="Z318" s="31"/>
      <c r="AA318" s="31"/>
      <c r="AB318" s="31"/>
      <c r="AC318" s="31"/>
      <c r="AD318" s="31"/>
      <c r="AE318" s="31"/>
      <c r="AR318" s="195" t="s">
        <v>424</v>
      </c>
      <c r="AT318" s="195" t="s">
        <v>151</v>
      </c>
      <c r="AU318" s="195" t="s">
        <v>86</v>
      </c>
      <c r="AY318" s="14" t="s">
        <v>146</v>
      </c>
      <c r="BE318" s="196">
        <f t="shared" si="125"/>
        <v>0</v>
      </c>
      <c r="BF318" s="196">
        <f t="shared" si="126"/>
        <v>0</v>
      </c>
      <c r="BG318" s="196">
        <f t="shared" si="127"/>
        <v>0</v>
      </c>
      <c r="BH318" s="196">
        <f t="shared" si="128"/>
        <v>0</v>
      </c>
      <c r="BI318" s="196">
        <f t="shared" si="129"/>
        <v>0</v>
      </c>
      <c r="BJ318" s="14" t="s">
        <v>22</v>
      </c>
      <c r="BK318" s="196">
        <f t="shared" si="130"/>
        <v>0</v>
      </c>
      <c r="BL318" s="14" t="s">
        <v>424</v>
      </c>
      <c r="BM318" s="195" t="s">
        <v>799</v>
      </c>
    </row>
    <row r="319" spans="1:65" s="2" customFormat="1" ht="22.15" customHeight="1">
      <c r="A319" s="31"/>
      <c r="B319" s="32"/>
      <c r="C319" s="182" t="s">
        <v>800</v>
      </c>
      <c r="D319" s="182" t="s">
        <v>151</v>
      </c>
      <c r="E319" s="183" t="s">
        <v>801</v>
      </c>
      <c r="F319" s="184" t="s">
        <v>802</v>
      </c>
      <c r="G319" s="185" t="s">
        <v>798</v>
      </c>
      <c r="H319" s="186">
        <v>2</v>
      </c>
      <c r="I319" s="187"/>
      <c r="J319" s="187"/>
      <c r="K319" s="188">
        <f t="shared" si="118"/>
        <v>0</v>
      </c>
      <c r="L319" s="189"/>
      <c r="M319" s="36"/>
      <c r="N319" s="190" t="s">
        <v>1</v>
      </c>
      <c r="O319" s="191" t="s">
        <v>43</v>
      </c>
      <c r="P319" s="192">
        <f t="shared" si="119"/>
        <v>0</v>
      </c>
      <c r="Q319" s="192">
        <f t="shared" si="120"/>
        <v>0</v>
      </c>
      <c r="R319" s="192">
        <f t="shared" si="121"/>
        <v>0</v>
      </c>
      <c r="S319" s="68"/>
      <c r="T319" s="193">
        <f t="shared" si="122"/>
        <v>0</v>
      </c>
      <c r="U319" s="193">
        <v>0</v>
      </c>
      <c r="V319" s="193">
        <f t="shared" si="123"/>
        <v>0</v>
      </c>
      <c r="W319" s="193">
        <v>0</v>
      </c>
      <c r="X319" s="194">
        <f t="shared" si="124"/>
        <v>0</v>
      </c>
      <c r="Y319" s="31"/>
      <c r="Z319" s="31"/>
      <c r="AA319" s="31"/>
      <c r="AB319" s="31"/>
      <c r="AC319" s="31"/>
      <c r="AD319" s="31"/>
      <c r="AE319" s="31"/>
      <c r="AR319" s="195" t="s">
        <v>424</v>
      </c>
      <c r="AT319" s="195" t="s">
        <v>151</v>
      </c>
      <c r="AU319" s="195" t="s">
        <v>86</v>
      </c>
      <c r="AY319" s="14" t="s">
        <v>146</v>
      </c>
      <c r="BE319" s="196">
        <f t="shared" si="125"/>
        <v>0</v>
      </c>
      <c r="BF319" s="196">
        <f t="shared" si="126"/>
        <v>0</v>
      </c>
      <c r="BG319" s="196">
        <f t="shared" si="127"/>
        <v>0</v>
      </c>
      <c r="BH319" s="196">
        <f t="shared" si="128"/>
        <v>0</v>
      </c>
      <c r="BI319" s="196">
        <f t="shared" si="129"/>
        <v>0</v>
      </c>
      <c r="BJ319" s="14" t="s">
        <v>22</v>
      </c>
      <c r="BK319" s="196">
        <f t="shared" si="130"/>
        <v>0</v>
      </c>
      <c r="BL319" s="14" t="s">
        <v>424</v>
      </c>
      <c r="BM319" s="195" t="s">
        <v>803</v>
      </c>
    </row>
    <row r="320" spans="1:65" s="2" customFormat="1" ht="13.9" customHeight="1">
      <c r="A320" s="31"/>
      <c r="B320" s="32"/>
      <c r="C320" s="182" t="s">
        <v>804</v>
      </c>
      <c r="D320" s="182" t="s">
        <v>151</v>
      </c>
      <c r="E320" s="183" t="s">
        <v>805</v>
      </c>
      <c r="F320" s="184" t="s">
        <v>806</v>
      </c>
      <c r="G320" s="185" t="s">
        <v>798</v>
      </c>
      <c r="H320" s="186">
        <v>2</v>
      </c>
      <c r="I320" s="187"/>
      <c r="J320" s="187"/>
      <c r="K320" s="188">
        <f t="shared" si="118"/>
        <v>0</v>
      </c>
      <c r="L320" s="189"/>
      <c r="M320" s="36"/>
      <c r="N320" s="190" t="s">
        <v>1</v>
      </c>
      <c r="O320" s="191" t="s">
        <v>43</v>
      </c>
      <c r="P320" s="192">
        <f t="shared" si="119"/>
        <v>0</v>
      </c>
      <c r="Q320" s="192">
        <f t="shared" si="120"/>
        <v>0</v>
      </c>
      <c r="R320" s="192">
        <f t="shared" si="121"/>
        <v>0</v>
      </c>
      <c r="S320" s="68"/>
      <c r="T320" s="193">
        <f t="shared" si="122"/>
        <v>0</v>
      </c>
      <c r="U320" s="193">
        <v>0</v>
      </c>
      <c r="V320" s="193">
        <f t="shared" si="123"/>
        <v>0</v>
      </c>
      <c r="W320" s="193">
        <v>0</v>
      </c>
      <c r="X320" s="194">
        <f t="shared" si="124"/>
        <v>0</v>
      </c>
      <c r="Y320" s="31"/>
      <c r="Z320" s="31"/>
      <c r="AA320" s="31"/>
      <c r="AB320" s="31"/>
      <c r="AC320" s="31"/>
      <c r="AD320" s="31"/>
      <c r="AE320" s="31"/>
      <c r="AR320" s="195" t="s">
        <v>424</v>
      </c>
      <c r="AT320" s="195" t="s">
        <v>151</v>
      </c>
      <c r="AU320" s="195" t="s">
        <v>86</v>
      </c>
      <c r="AY320" s="14" t="s">
        <v>146</v>
      </c>
      <c r="BE320" s="196">
        <f t="shared" si="125"/>
        <v>0</v>
      </c>
      <c r="BF320" s="196">
        <f t="shared" si="126"/>
        <v>0</v>
      </c>
      <c r="BG320" s="196">
        <f t="shared" si="127"/>
        <v>0</v>
      </c>
      <c r="BH320" s="196">
        <f t="shared" si="128"/>
        <v>0</v>
      </c>
      <c r="BI320" s="196">
        <f t="shared" si="129"/>
        <v>0</v>
      </c>
      <c r="BJ320" s="14" t="s">
        <v>22</v>
      </c>
      <c r="BK320" s="196">
        <f t="shared" si="130"/>
        <v>0</v>
      </c>
      <c r="BL320" s="14" t="s">
        <v>424</v>
      </c>
      <c r="BM320" s="195" t="s">
        <v>807</v>
      </c>
    </row>
    <row r="321" spans="1:65" s="2" customFormat="1" ht="22.15" customHeight="1">
      <c r="A321" s="31"/>
      <c r="B321" s="32"/>
      <c r="C321" s="182" t="s">
        <v>808</v>
      </c>
      <c r="D321" s="182" t="s">
        <v>151</v>
      </c>
      <c r="E321" s="183" t="s">
        <v>809</v>
      </c>
      <c r="F321" s="184" t="s">
        <v>810</v>
      </c>
      <c r="G321" s="185" t="s">
        <v>798</v>
      </c>
      <c r="H321" s="186">
        <v>2</v>
      </c>
      <c r="I321" s="187"/>
      <c r="J321" s="187"/>
      <c r="K321" s="188">
        <f t="shared" si="118"/>
        <v>0</v>
      </c>
      <c r="L321" s="189"/>
      <c r="M321" s="36"/>
      <c r="N321" s="190" t="s">
        <v>1</v>
      </c>
      <c r="O321" s="191" t="s">
        <v>43</v>
      </c>
      <c r="P321" s="192">
        <f t="shared" si="119"/>
        <v>0</v>
      </c>
      <c r="Q321" s="192">
        <f t="shared" si="120"/>
        <v>0</v>
      </c>
      <c r="R321" s="192">
        <f t="shared" si="121"/>
        <v>0</v>
      </c>
      <c r="S321" s="68"/>
      <c r="T321" s="193">
        <f t="shared" si="122"/>
        <v>0</v>
      </c>
      <c r="U321" s="193">
        <v>0</v>
      </c>
      <c r="V321" s="193">
        <f t="shared" si="123"/>
        <v>0</v>
      </c>
      <c r="W321" s="193">
        <v>0</v>
      </c>
      <c r="X321" s="194">
        <f t="shared" si="124"/>
        <v>0</v>
      </c>
      <c r="Y321" s="31"/>
      <c r="Z321" s="31"/>
      <c r="AA321" s="31"/>
      <c r="AB321" s="31"/>
      <c r="AC321" s="31"/>
      <c r="AD321" s="31"/>
      <c r="AE321" s="31"/>
      <c r="AR321" s="195" t="s">
        <v>424</v>
      </c>
      <c r="AT321" s="195" t="s">
        <v>151</v>
      </c>
      <c r="AU321" s="195" t="s">
        <v>86</v>
      </c>
      <c r="AY321" s="14" t="s">
        <v>146</v>
      </c>
      <c r="BE321" s="196">
        <f t="shared" si="125"/>
        <v>0</v>
      </c>
      <c r="BF321" s="196">
        <f t="shared" si="126"/>
        <v>0</v>
      </c>
      <c r="BG321" s="196">
        <f t="shared" si="127"/>
        <v>0</v>
      </c>
      <c r="BH321" s="196">
        <f t="shared" si="128"/>
        <v>0</v>
      </c>
      <c r="BI321" s="196">
        <f t="shared" si="129"/>
        <v>0</v>
      </c>
      <c r="BJ321" s="14" t="s">
        <v>22</v>
      </c>
      <c r="BK321" s="196">
        <f t="shared" si="130"/>
        <v>0</v>
      </c>
      <c r="BL321" s="14" t="s">
        <v>424</v>
      </c>
      <c r="BM321" s="195" t="s">
        <v>811</v>
      </c>
    </row>
    <row r="322" spans="1:65" s="2" customFormat="1" ht="13.9" customHeight="1">
      <c r="A322" s="31"/>
      <c r="B322" s="32"/>
      <c r="C322" s="182" t="s">
        <v>812</v>
      </c>
      <c r="D322" s="182" t="s">
        <v>151</v>
      </c>
      <c r="E322" s="183" t="s">
        <v>813</v>
      </c>
      <c r="F322" s="184" t="s">
        <v>814</v>
      </c>
      <c r="G322" s="185" t="s">
        <v>798</v>
      </c>
      <c r="H322" s="186">
        <v>2</v>
      </c>
      <c r="I322" s="187"/>
      <c r="J322" s="187"/>
      <c r="K322" s="188">
        <f t="shared" si="118"/>
        <v>0</v>
      </c>
      <c r="L322" s="189"/>
      <c r="M322" s="36"/>
      <c r="N322" s="190" t="s">
        <v>1</v>
      </c>
      <c r="O322" s="191" t="s">
        <v>43</v>
      </c>
      <c r="P322" s="192">
        <f t="shared" si="119"/>
        <v>0</v>
      </c>
      <c r="Q322" s="192">
        <f t="shared" si="120"/>
        <v>0</v>
      </c>
      <c r="R322" s="192">
        <f t="shared" si="121"/>
        <v>0</v>
      </c>
      <c r="S322" s="68"/>
      <c r="T322" s="193">
        <f t="shared" si="122"/>
        <v>0</v>
      </c>
      <c r="U322" s="193">
        <v>0</v>
      </c>
      <c r="V322" s="193">
        <f t="shared" si="123"/>
        <v>0</v>
      </c>
      <c r="W322" s="193">
        <v>0</v>
      </c>
      <c r="X322" s="194">
        <f t="shared" si="124"/>
        <v>0</v>
      </c>
      <c r="Y322" s="31"/>
      <c r="Z322" s="31"/>
      <c r="AA322" s="31"/>
      <c r="AB322" s="31"/>
      <c r="AC322" s="31"/>
      <c r="AD322" s="31"/>
      <c r="AE322" s="31"/>
      <c r="AR322" s="195" t="s">
        <v>424</v>
      </c>
      <c r="AT322" s="195" t="s">
        <v>151</v>
      </c>
      <c r="AU322" s="195" t="s">
        <v>86</v>
      </c>
      <c r="AY322" s="14" t="s">
        <v>146</v>
      </c>
      <c r="BE322" s="196">
        <f t="shared" si="125"/>
        <v>0</v>
      </c>
      <c r="BF322" s="196">
        <f t="shared" si="126"/>
        <v>0</v>
      </c>
      <c r="BG322" s="196">
        <f t="shared" si="127"/>
        <v>0</v>
      </c>
      <c r="BH322" s="196">
        <f t="shared" si="128"/>
        <v>0</v>
      </c>
      <c r="BI322" s="196">
        <f t="shared" si="129"/>
        <v>0</v>
      </c>
      <c r="BJ322" s="14" t="s">
        <v>22</v>
      </c>
      <c r="BK322" s="196">
        <f t="shared" si="130"/>
        <v>0</v>
      </c>
      <c r="BL322" s="14" t="s">
        <v>424</v>
      </c>
      <c r="BM322" s="195" t="s">
        <v>815</v>
      </c>
    </row>
    <row r="323" spans="1:65" s="12" customFormat="1" ht="25.9" customHeight="1">
      <c r="B323" s="165"/>
      <c r="C323" s="166"/>
      <c r="D323" s="167" t="s">
        <v>79</v>
      </c>
      <c r="E323" s="168" t="s">
        <v>816</v>
      </c>
      <c r="F323" s="168" t="s">
        <v>817</v>
      </c>
      <c r="G323" s="166"/>
      <c r="H323" s="166"/>
      <c r="I323" s="169"/>
      <c r="J323" s="169"/>
      <c r="K323" s="170">
        <f>BK323</f>
        <v>0</v>
      </c>
      <c r="L323" s="166"/>
      <c r="M323" s="171"/>
      <c r="N323" s="172"/>
      <c r="O323" s="173"/>
      <c r="P323" s="173"/>
      <c r="Q323" s="174">
        <f>SUM(Q324:Q328)</f>
        <v>0</v>
      </c>
      <c r="R323" s="174">
        <f>SUM(R324:R328)</f>
        <v>0</v>
      </c>
      <c r="S323" s="173"/>
      <c r="T323" s="175">
        <f>SUM(T324:T328)</f>
        <v>0</v>
      </c>
      <c r="U323" s="173"/>
      <c r="V323" s="175">
        <f>SUM(V324:V328)</f>
        <v>0</v>
      </c>
      <c r="W323" s="173"/>
      <c r="X323" s="176">
        <f>SUM(X324:X328)</f>
        <v>0</v>
      </c>
      <c r="AR323" s="177" t="s">
        <v>155</v>
      </c>
      <c r="AT323" s="178" t="s">
        <v>79</v>
      </c>
      <c r="AU323" s="178" t="s">
        <v>80</v>
      </c>
      <c r="AY323" s="177" t="s">
        <v>146</v>
      </c>
      <c r="BK323" s="179">
        <f>SUM(BK324:BK328)</f>
        <v>0</v>
      </c>
    </row>
    <row r="324" spans="1:65" s="2" customFormat="1" ht="13.9" customHeight="1">
      <c r="A324" s="31"/>
      <c r="B324" s="32"/>
      <c r="C324" s="182" t="s">
        <v>818</v>
      </c>
      <c r="D324" s="182" t="s">
        <v>151</v>
      </c>
      <c r="E324" s="183" t="s">
        <v>819</v>
      </c>
      <c r="F324" s="184" t="s">
        <v>820</v>
      </c>
      <c r="G324" s="185" t="s">
        <v>821</v>
      </c>
      <c r="H324" s="186">
        <v>8</v>
      </c>
      <c r="I324" s="187"/>
      <c r="J324" s="187"/>
      <c r="K324" s="188">
        <f>ROUND(P324*H324,2)</f>
        <v>0</v>
      </c>
      <c r="L324" s="189"/>
      <c r="M324" s="36"/>
      <c r="N324" s="190" t="s">
        <v>1</v>
      </c>
      <c r="O324" s="191" t="s">
        <v>43</v>
      </c>
      <c r="P324" s="192">
        <f>I324+J324</f>
        <v>0</v>
      </c>
      <c r="Q324" s="192">
        <f>ROUND(I324*H324,2)</f>
        <v>0</v>
      </c>
      <c r="R324" s="192">
        <f>ROUND(J324*H324,2)</f>
        <v>0</v>
      </c>
      <c r="S324" s="68"/>
      <c r="T324" s="193">
        <f>S324*H324</f>
        <v>0</v>
      </c>
      <c r="U324" s="193">
        <v>0</v>
      </c>
      <c r="V324" s="193">
        <f>U324*H324</f>
        <v>0</v>
      </c>
      <c r="W324" s="193">
        <v>0</v>
      </c>
      <c r="X324" s="194">
        <f>W324*H324</f>
        <v>0</v>
      </c>
      <c r="Y324" s="31"/>
      <c r="Z324" s="31"/>
      <c r="AA324" s="31"/>
      <c r="AB324" s="31"/>
      <c r="AC324" s="31"/>
      <c r="AD324" s="31"/>
      <c r="AE324" s="31"/>
      <c r="AR324" s="195" t="s">
        <v>822</v>
      </c>
      <c r="AT324" s="195" t="s">
        <v>151</v>
      </c>
      <c r="AU324" s="195" t="s">
        <v>22</v>
      </c>
      <c r="AY324" s="14" t="s">
        <v>146</v>
      </c>
      <c r="BE324" s="196">
        <f>IF(O324="základní",K324,0)</f>
        <v>0</v>
      </c>
      <c r="BF324" s="196">
        <f>IF(O324="snížená",K324,0)</f>
        <v>0</v>
      </c>
      <c r="BG324" s="196">
        <f>IF(O324="zákl. přenesená",K324,0)</f>
        <v>0</v>
      </c>
      <c r="BH324" s="196">
        <f>IF(O324="sníž. přenesená",K324,0)</f>
        <v>0</v>
      </c>
      <c r="BI324" s="196">
        <f>IF(O324="nulová",K324,0)</f>
        <v>0</v>
      </c>
      <c r="BJ324" s="14" t="s">
        <v>22</v>
      </c>
      <c r="BK324" s="196">
        <f>ROUND(P324*H324,2)</f>
        <v>0</v>
      </c>
      <c r="BL324" s="14" t="s">
        <v>822</v>
      </c>
      <c r="BM324" s="195" t="s">
        <v>823</v>
      </c>
    </row>
    <row r="325" spans="1:65" s="2" customFormat="1" ht="13.9" customHeight="1">
      <c r="A325" s="31"/>
      <c r="B325" s="32"/>
      <c r="C325" s="182" t="s">
        <v>824</v>
      </c>
      <c r="D325" s="182" t="s">
        <v>151</v>
      </c>
      <c r="E325" s="183" t="s">
        <v>825</v>
      </c>
      <c r="F325" s="184" t="s">
        <v>826</v>
      </c>
      <c r="G325" s="185" t="s">
        <v>821</v>
      </c>
      <c r="H325" s="186">
        <v>5</v>
      </c>
      <c r="I325" s="187"/>
      <c r="J325" s="187"/>
      <c r="K325" s="188">
        <f>ROUND(P325*H325,2)</f>
        <v>0</v>
      </c>
      <c r="L325" s="189"/>
      <c r="M325" s="36"/>
      <c r="N325" s="190" t="s">
        <v>1</v>
      </c>
      <c r="O325" s="191" t="s">
        <v>43</v>
      </c>
      <c r="P325" s="192">
        <f>I325+J325</f>
        <v>0</v>
      </c>
      <c r="Q325" s="192">
        <f>ROUND(I325*H325,2)</f>
        <v>0</v>
      </c>
      <c r="R325" s="192">
        <f>ROUND(J325*H325,2)</f>
        <v>0</v>
      </c>
      <c r="S325" s="68"/>
      <c r="T325" s="193">
        <f>S325*H325</f>
        <v>0</v>
      </c>
      <c r="U325" s="193">
        <v>0</v>
      </c>
      <c r="V325" s="193">
        <f>U325*H325</f>
        <v>0</v>
      </c>
      <c r="W325" s="193">
        <v>0</v>
      </c>
      <c r="X325" s="194">
        <f>W325*H325</f>
        <v>0</v>
      </c>
      <c r="Y325" s="31"/>
      <c r="Z325" s="31"/>
      <c r="AA325" s="31"/>
      <c r="AB325" s="31"/>
      <c r="AC325" s="31"/>
      <c r="AD325" s="31"/>
      <c r="AE325" s="31"/>
      <c r="AR325" s="195" t="s">
        <v>822</v>
      </c>
      <c r="AT325" s="195" t="s">
        <v>151</v>
      </c>
      <c r="AU325" s="195" t="s">
        <v>22</v>
      </c>
      <c r="AY325" s="14" t="s">
        <v>146</v>
      </c>
      <c r="BE325" s="196">
        <f>IF(O325="základní",K325,0)</f>
        <v>0</v>
      </c>
      <c r="BF325" s="196">
        <f>IF(O325="snížená",K325,0)</f>
        <v>0</v>
      </c>
      <c r="BG325" s="196">
        <f>IF(O325="zákl. přenesená",K325,0)</f>
        <v>0</v>
      </c>
      <c r="BH325" s="196">
        <f>IF(O325="sníž. přenesená",K325,0)</f>
        <v>0</v>
      </c>
      <c r="BI325" s="196">
        <f>IF(O325="nulová",K325,0)</f>
        <v>0</v>
      </c>
      <c r="BJ325" s="14" t="s">
        <v>22</v>
      </c>
      <c r="BK325" s="196">
        <f>ROUND(P325*H325,2)</f>
        <v>0</v>
      </c>
      <c r="BL325" s="14" t="s">
        <v>822</v>
      </c>
      <c r="BM325" s="195" t="s">
        <v>827</v>
      </c>
    </row>
    <row r="326" spans="1:65" s="2" customFormat="1" ht="13.9" customHeight="1">
      <c r="A326" s="31"/>
      <c r="B326" s="32"/>
      <c r="C326" s="182" t="s">
        <v>828</v>
      </c>
      <c r="D326" s="182" t="s">
        <v>151</v>
      </c>
      <c r="E326" s="183" t="s">
        <v>829</v>
      </c>
      <c r="F326" s="184" t="s">
        <v>830</v>
      </c>
      <c r="G326" s="185" t="s">
        <v>821</v>
      </c>
      <c r="H326" s="186">
        <v>2</v>
      </c>
      <c r="I326" s="187"/>
      <c r="J326" s="187"/>
      <c r="K326" s="188">
        <f>ROUND(P326*H326,2)</f>
        <v>0</v>
      </c>
      <c r="L326" s="189"/>
      <c r="M326" s="36"/>
      <c r="N326" s="190" t="s">
        <v>1</v>
      </c>
      <c r="O326" s="191" t="s">
        <v>43</v>
      </c>
      <c r="P326" s="192">
        <f>I326+J326</f>
        <v>0</v>
      </c>
      <c r="Q326" s="192">
        <f>ROUND(I326*H326,2)</f>
        <v>0</v>
      </c>
      <c r="R326" s="192">
        <f>ROUND(J326*H326,2)</f>
        <v>0</v>
      </c>
      <c r="S326" s="68"/>
      <c r="T326" s="193">
        <f>S326*H326</f>
        <v>0</v>
      </c>
      <c r="U326" s="193">
        <v>0</v>
      </c>
      <c r="V326" s="193">
        <f>U326*H326</f>
        <v>0</v>
      </c>
      <c r="W326" s="193">
        <v>0</v>
      </c>
      <c r="X326" s="194">
        <f>W326*H326</f>
        <v>0</v>
      </c>
      <c r="Y326" s="31"/>
      <c r="Z326" s="31"/>
      <c r="AA326" s="31"/>
      <c r="AB326" s="31"/>
      <c r="AC326" s="31"/>
      <c r="AD326" s="31"/>
      <c r="AE326" s="31"/>
      <c r="AR326" s="195" t="s">
        <v>822</v>
      </c>
      <c r="AT326" s="195" t="s">
        <v>151</v>
      </c>
      <c r="AU326" s="195" t="s">
        <v>22</v>
      </c>
      <c r="AY326" s="14" t="s">
        <v>146</v>
      </c>
      <c r="BE326" s="196">
        <f>IF(O326="základní",K326,0)</f>
        <v>0</v>
      </c>
      <c r="BF326" s="196">
        <f>IF(O326="snížená",K326,0)</f>
        <v>0</v>
      </c>
      <c r="BG326" s="196">
        <f>IF(O326="zákl. přenesená",K326,0)</f>
        <v>0</v>
      </c>
      <c r="BH326" s="196">
        <f>IF(O326="sníž. přenesená",K326,0)</f>
        <v>0</v>
      </c>
      <c r="BI326" s="196">
        <f>IF(O326="nulová",K326,0)</f>
        <v>0</v>
      </c>
      <c r="BJ326" s="14" t="s">
        <v>22</v>
      </c>
      <c r="BK326" s="196">
        <f>ROUND(P326*H326,2)</f>
        <v>0</v>
      </c>
      <c r="BL326" s="14" t="s">
        <v>822</v>
      </c>
      <c r="BM326" s="195" t="s">
        <v>831</v>
      </c>
    </row>
    <row r="327" spans="1:65" s="2" customFormat="1" ht="13.9" customHeight="1">
      <c r="A327" s="31"/>
      <c r="B327" s="32"/>
      <c r="C327" s="182" t="s">
        <v>832</v>
      </c>
      <c r="D327" s="182" t="s">
        <v>151</v>
      </c>
      <c r="E327" s="183" t="s">
        <v>833</v>
      </c>
      <c r="F327" s="184" t="s">
        <v>834</v>
      </c>
      <c r="G327" s="185" t="s">
        <v>821</v>
      </c>
      <c r="H327" s="186">
        <v>10</v>
      </c>
      <c r="I327" s="187"/>
      <c r="J327" s="187"/>
      <c r="K327" s="188">
        <f>ROUND(P327*H327,2)</f>
        <v>0</v>
      </c>
      <c r="L327" s="189"/>
      <c r="M327" s="36"/>
      <c r="N327" s="190" t="s">
        <v>1</v>
      </c>
      <c r="O327" s="191" t="s">
        <v>43</v>
      </c>
      <c r="P327" s="192">
        <f>I327+J327</f>
        <v>0</v>
      </c>
      <c r="Q327" s="192">
        <f>ROUND(I327*H327,2)</f>
        <v>0</v>
      </c>
      <c r="R327" s="192">
        <f>ROUND(J327*H327,2)</f>
        <v>0</v>
      </c>
      <c r="S327" s="68"/>
      <c r="T327" s="193">
        <f>S327*H327</f>
        <v>0</v>
      </c>
      <c r="U327" s="193">
        <v>0</v>
      </c>
      <c r="V327" s="193">
        <f>U327*H327</f>
        <v>0</v>
      </c>
      <c r="W327" s="193">
        <v>0</v>
      </c>
      <c r="X327" s="194">
        <f>W327*H327</f>
        <v>0</v>
      </c>
      <c r="Y327" s="31"/>
      <c r="Z327" s="31"/>
      <c r="AA327" s="31"/>
      <c r="AB327" s="31"/>
      <c r="AC327" s="31"/>
      <c r="AD327" s="31"/>
      <c r="AE327" s="31"/>
      <c r="AR327" s="195" t="s">
        <v>822</v>
      </c>
      <c r="AT327" s="195" t="s">
        <v>151</v>
      </c>
      <c r="AU327" s="195" t="s">
        <v>22</v>
      </c>
      <c r="AY327" s="14" t="s">
        <v>146</v>
      </c>
      <c r="BE327" s="196">
        <f>IF(O327="základní",K327,0)</f>
        <v>0</v>
      </c>
      <c r="BF327" s="196">
        <f>IF(O327="snížená",K327,0)</f>
        <v>0</v>
      </c>
      <c r="BG327" s="196">
        <f>IF(O327="zákl. přenesená",K327,0)</f>
        <v>0</v>
      </c>
      <c r="BH327" s="196">
        <f>IF(O327="sníž. přenesená",K327,0)</f>
        <v>0</v>
      </c>
      <c r="BI327" s="196">
        <f>IF(O327="nulová",K327,0)</f>
        <v>0</v>
      </c>
      <c r="BJ327" s="14" t="s">
        <v>22</v>
      </c>
      <c r="BK327" s="196">
        <f>ROUND(P327*H327,2)</f>
        <v>0</v>
      </c>
      <c r="BL327" s="14" t="s">
        <v>822</v>
      </c>
      <c r="BM327" s="195" t="s">
        <v>835</v>
      </c>
    </row>
    <row r="328" spans="1:65" s="2" customFormat="1" ht="13.9" customHeight="1">
      <c r="A328" s="31"/>
      <c r="B328" s="32"/>
      <c r="C328" s="182" t="s">
        <v>836</v>
      </c>
      <c r="D328" s="182" t="s">
        <v>151</v>
      </c>
      <c r="E328" s="183" t="s">
        <v>837</v>
      </c>
      <c r="F328" s="184" t="s">
        <v>838</v>
      </c>
      <c r="G328" s="185" t="s">
        <v>821</v>
      </c>
      <c r="H328" s="186">
        <v>10</v>
      </c>
      <c r="I328" s="187"/>
      <c r="J328" s="187"/>
      <c r="K328" s="188">
        <f>ROUND(P328*H328,2)</f>
        <v>0</v>
      </c>
      <c r="L328" s="189"/>
      <c r="M328" s="36"/>
      <c r="N328" s="190" t="s">
        <v>1</v>
      </c>
      <c r="O328" s="191" t="s">
        <v>43</v>
      </c>
      <c r="P328" s="192">
        <f>I328+J328</f>
        <v>0</v>
      </c>
      <c r="Q328" s="192">
        <f>ROUND(I328*H328,2)</f>
        <v>0</v>
      </c>
      <c r="R328" s="192">
        <f>ROUND(J328*H328,2)</f>
        <v>0</v>
      </c>
      <c r="S328" s="68"/>
      <c r="T328" s="193">
        <f>S328*H328</f>
        <v>0</v>
      </c>
      <c r="U328" s="193">
        <v>0</v>
      </c>
      <c r="V328" s="193">
        <f>U328*H328</f>
        <v>0</v>
      </c>
      <c r="W328" s="193">
        <v>0</v>
      </c>
      <c r="X328" s="194">
        <f>W328*H328</f>
        <v>0</v>
      </c>
      <c r="Y328" s="31"/>
      <c r="Z328" s="31"/>
      <c r="AA328" s="31"/>
      <c r="AB328" s="31"/>
      <c r="AC328" s="31"/>
      <c r="AD328" s="31"/>
      <c r="AE328" s="31"/>
      <c r="AR328" s="195" t="s">
        <v>822</v>
      </c>
      <c r="AT328" s="195" t="s">
        <v>151</v>
      </c>
      <c r="AU328" s="195" t="s">
        <v>22</v>
      </c>
      <c r="AY328" s="14" t="s">
        <v>146</v>
      </c>
      <c r="BE328" s="196">
        <f>IF(O328="základní",K328,0)</f>
        <v>0</v>
      </c>
      <c r="BF328" s="196">
        <f>IF(O328="snížená",K328,0)</f>
        <v>0</v>
      </c>
      <c r="BG328" s="196">
        <f>IF(O328="zákl. přenesená",K328,0)</f>
        <v>0</v>
      </c>
      <c r="BH328" s="196">
        <f>IF(O328="sníž. přenesená",K328,0)</f>
        <v>0</v>
      </c>
      <c r="BI328" s="196">
        <f>IF(O328="nulová",K328,0)</f>
        <v>0</v>
      </c>
      <c r="BJ328" s="14" t="s">
        <v>22</v>
      </c>
      <c r="BK328" s="196">
        <f>ROUND(P328*H328,2)</f>
        <v>0</v>
      </c>
      <c r="BL328" s="14" t="s">
        <v>822</v>
      </c>
      <c r="BM328" s="195" t="s">
        <v>839</v>
      </c>
    </row>
    <row r="329" spans="1:65" s="12" customFormat="1" ht="25.9" customHeight="1">
      <c r="B329" s="165"/>
      <c r="C329" s="166"/>
      <c r="D329" s="167" t="s">
        <v>79</v>
      </c>
      <c r="E329" s="168" t="s">
        <v>840</v>
      </c>
      <c r="F329" s="168" t="s">
        <v>841</v>
      </c>
      <c r="G329" s="166"/>
      <c r="H329" s="166"/>
      <c r="I329" s="169"/>
      <c r="J329" s="169"/>
      <c r="K329" s="170">
        <f>BK329</f>
        <v>0</v>
      </c>
      <c r="L329" s="166"/>
      <c r="M329" s="171"/>
      <c r="N329" s="172"/>
      <c r="O329" s="173"/>
      <c r="P329" s="173"/>
      <c r="Q329" s="174">
        <f>Q330+Q335+Q337</f>
        <v>0</v>
      </c>
      <c r="R329" s="174">
        <f>R330+R335+R337</f>
        <v>0</v>
      </c>
      <c r="S329" s="173"/>
      <c r="T329" s="175">
        <f>T330+T335+T337</f>
        <v>0</v>
      </c>
      <c r="U329" s="173"/>
      <c r="V329" s="175">
        <f>V330+V335+V337</f>
        <v>0</v>
      </c>
      <c r="W329" s="173"/>
      <c r="X329" s="176">
        <f>X330+X335+X337</f>
        <v>0</v>
      </c>
      <c r="AR329" s="177" t="s">
        <v>172</v>
      </c>
      <c r="AT329" s="178" t="s">
        <v>79</v>
      </c>
      <c r="AU329" s="178" t="s">
        <v>80</v>
      </c>
      <c r="AY329" s="177" t="s">
        <v>146</v>
      </c>
      <c r="BK329" s="179">
        <f>BK330+BK335+BK337</f>
        <v>0</v>
      </c>
    </row>
    <row r="330" spans="1:65" s="12" customFormat="1" ht="22.9" customHeight="1">
      <c r="B330" s="165"/>
      <c r="C330" s="166"/>
      <c r="D330" s="167" t="s">
        <v>79</v>
      </c>
      <c r="E330" s="180" t="s">
        <v>842</v>
      </c>
      <c r="F330" s="180" t="s">
        <v>843</v>
      </c>
      <c r="G330" s="166"/>
      <c r="H330" s="166"/>
      <c r="I330" s="169"/>
      <c r="J330" s="169"/>
      <c r="K330" s="181">
        <f>BK330</f>
        <v>0</v>
      </c>
      <c r="L330" s="166"/>
      <c r="M330" s="171"/>
      <c r="N330" s="172"/>
      <c r="O330" s="173"/>
      <c r="P330" s="173"/>
      <c r="Q330" s="174">
        <f>SUM(Q331:Q334)</f>
        <v>0</v>
      </c>
      <c r="R330" s="174">
        <f>SUM(R331:R334)</f>
        <v>0</v>
      </c>
      <c r="S330" s="173"/>
      <c r="T330" s="175">
        <f>SUM(T331:T334)</f>
        <v>0</v>
      </c>
      <c r="U330" s="173"/>
      <c r="V330" s="175">
        <f>SUM(V331:V334)</f>
        <v>0</v>
      </c>
      <c r="W330" s="173"/>
      <c r="X330" s="176">
        <f>SUM(X331:X334)</f>
        <v>0</v>
      </c>
      <c r="AR330" s="177" t="s">
        <v>172</v>
      </c>
      <c r="AT330" s="178" t="s">
        <v>79</v>
      </c>
      <c r="AU330" s="178" t="s">
        <v>22</v>
      </c>
      <c r="AY330" s="177" t="s">
        <v>146</v>
      </c>
      <c r="BK330" s="179">
        <f>SUM(BK331:BK334)</f>
        <v>0</v>
      </c>
    </row>
    <row r="331" spans="1:65" s="2" customFormat="1" ht="22.15" customHeight="1">
      <c r="A331" s="31"/>
      <c r="B331" s="32"/>
      <c r="C331" s="182" t="s">
        <v>844</v>
      </c>
      <c r="D331" s="182" t="s">
        <v>151</v>
      </c>
      <c r="E331" s="183" t="s">
        <v>845</v>
      </c>
      <c r="F331" s="184" t="s">
        <v>846</v>
      </c>
      <c r="G331" s="185" t="s">
        <v>154</v>
      </c>
      <c r="H331" s="186">
        <v>1</v>
      </c>
      <c r="I331" s="187"/>
      <c r="J331" s="187"/>
      <c r="K331" s="188">
        <f>ROUND(P331*H331,2)</f>
        <v>0</v>
      </c>
      <c r="L331" s="189"/>
      <c r="M331" s="36"/>
      <c r="N331" s="190" t="s">
        <v>1</v>
      </c>
      <c r="O331" s="191" t="s">
        <v>43</v>
      </c>
      <c r="P331" s="192">
        <f>I331+J331</f>
        <v>0</v>
      </c>
      <c r="Q331" s="192">
        <f>ROUND(I331*H331,2)</f>
        <v>0</v>
      </c>
      <c r="R331" s="192">
        <f>ROUND(J331*H331,2)</f>
        <v>0</v>
      </c>
      <c r="S331" s="68"/>
      <c r="T331" s="193">
        <f>S331*H331</f>
        <v>0</v>
      </c>
      <c r="U331" s="193">
        <v>0</v>
      </c>
      <c r="V331" s="193">
        <f>U331*H331</f>
        <v>0</v>
      </c>
      <c r="W331" s="193">
        <v>0</v>
      </c>
      <c r="X331" s="194">
        <f>W331*H331</f>
        <v>0</v>
      </c>
      <c r="Y331" s="31"/>
      <c r="Z331" s="31"/>
      <c r="AA331" s="31"/>
      <c r="AB331" s="31"/>
      <c r="AC331" s="31"/>
      <c r="AD331" s="31"/>
      <c r="AE331" s="31"/>
      <c r="AR331" s="195" t="s">
        <v>847</v>
      </c>
      <c r="AT331" s="195" t="s">
        <v>151</v>
      </c>
      <c r="AU331" s="195" t="s">
        <v>86</v>
      </c>
      <c r="AY331" s="14" t="s">
        <v>146</v>
      </c>
      <c r="BE331" s="196">
        <f>IF(O331="základní",K331,0)</f>
        <v>0</v>
      </c>
      <c r="BF331" s="196">
        <f>IF(O331="snížená",K331,0)</f>
        <v>0</v>
      </c>
      <c r="BG331" s="196">
        <f>IF(O331="zákl. přenesená",K331,0)</f>
        <v>0</v>
      </c>
      <c r="BH331" s="196">
        <f>IF(O331="sníž. přenesená",K331,0)</f>
        <v>0</v>
      </c>
      <c r="BI331" s="196">
        <f>IF(O331="nulová",K331,0)</f>
        <v>0</v>
      </c>
      <c r="BJ331" s="14" t="s">
        <v>22</v>
      </c>
      <c r="BK331" s="196">
        <f>ROUND(P331*H331,2)</f>
        <v>0</v>
      </c>
      <c r="BL331" s="14" t="s">
        <v>847</v>
      </c>
      <c r="BM331" s="195" t="s">
        <v>848</v>
      </c>
    </row>
    <row r="332" spans="1:65" s="2" customFormat="1" ht="22.15" customHeight="1">
      <c r="A332" s="31"/>
      <c r="B332" s="32"/>
      <c r="C332" s="182" t="s">
        <v>849</v>
      </c>
      <c r="D332" s="182" t="s">
        <v>151</v>
      </c>
      <c r="E332" s="183" t="s">
        <v>850</v>
      </c>
      <c r="F332" s="184" t="s">
        <v>851</v>
      </c>
      <c r="G332" s="185" t="s">
        <v>852</v>
      </c>
      <c r="H332" s="186">
        <v>1</v>
      </c>
      <c r="I332" s="187"/>
      <c r="J332" s="187"/>
      <c r="K332" s="188">
        <f>ROUND(P332*H332,2)</f>
        <v>0</v>
      </c>
      <c r="L332" s="189"/>
      <c r="M332" s="36"/>
      <c r="N332" s="190" t="s">
        <v>1</v>
      </c>
      <c r="O332" s="191" t="s">
        <v>43</v>
      </c>
      <c r="P332" s="192">
        <f>I332+J332</f>
        <v>0</v>
      </c>
      <c r="Q332" s="192">
        <f>ROUND(I332*H332,2)</f>
        <v>0</v>
      </c>
      <c r="R332" s="192">
        <f>ROUND(J332*H332,2)</f>
        <v>0</v>
      </c>
      <c r="S332" s="68"/>
      <c r="T332" s="193">
        <f>S332*H332</f>
        <v>0</v>
      </c>
      <c r="U332" s="193">
        <v>0</v>
      </c>
      <c r="V332" s="193">
        <f>U332*H332</f>
        <v>0</v>
      </c>
      <c r="W332" s="193">
        <v>0</v>
      </c>
      <c r="X332" s="194">
        <f>W332*H332</f>
        <v>0</v>
      </c>
      <c r="Y332" s="31"/>
      <c r="Z332" s="31"/>
      <c r="AA332" s="31"/>
      <c r="AB332" s="31"/>
      <c r="AC332" s="31"/>
      <c r="AD332" s="31"/>
      <c r="AE332" s="31"/>
      <c r="AR332" s="195" t="s">
        <v>847</v>
      </c>
      <c r="AT332" s="195" t="s">
        <v>151</v>
      </c>
      <c r="AU332" s="195" t="s">
        <v>86</v>
      </c>
      <c r="AY332" s="14" t="s">
        <v>146</v>
      </c>
      <c r="BE332" s="196">
        <f>IF(O332="základní",K332,0)</f>
        <v>0</v>
      </c>
      <c r="BF332" s="196">
        <f>IF(O332="snížená",K332,0)</f>
        <v>0</v>
      </c>
      <c r="BG332" s="196">
        <f>IF(O332="zákl. přenesená",K332,0)</f>
        <v>0</v>
      </c>
      <c r="BH332" s="196">
        <f>IF(O332="sníž. přenesená",K332,0)</f>
        <v>0</v>
      </c>
      <c r="BI332" s="196">
        <f>IF(O332="nulová",K332,0)</f>
        <v>0</v>
      </c>
      <c r="BJ332" s="14" t="s">
        <v>22</v>
      </c>
      <c r="BK332" s="196">
        <f>ROUND(P332*H332,2)</f>
        <v>0</v>
      </c>
      <c r="BL332" s="14" t="s">
        <v>847</v>
      </c>
      <c r="BM332" s="195" t="s">
        <v>853</v>
      </c>
    </row>
    <row r="333" spans="1:65" s="2" customFormat="1" ht="13.9" customHeight="1">
      <c r="A333" s="31"/>
      <c r="B333" s="32"/>
      <c r="C333" s="182" t="s">
        <v>854</v>
      </c>
      <c r="D333" s="182" t="s">
        <v>151</v>
      </c>
      <c r="E333" s="183" t="s">
        <v>855</v>
      </c>
      <c r="F333" s="184" t="s">
        <v>856</v>
      </c>
      <c r="G333" s="185" t="s">
        <v>154</v>
      </c>
      <c r="H333" s="186">
        <v>1</v>
      </c>
      <c r="I333" s="187"/>
      <c r="J333" s="187"/>
      <c r="K333" s="188">
        <f>ROUND(P333*H333,2)</f>
        <v>0</v>
      </c>
      <c r="L333" s="189"/>
      <c r="M333" s="36"/>
      <c r="N333" s="190" t="s">
        <v>1</v>
      </c>
      <c r="O333" s="191" t="s">
        <v>43</v>
      </c>
      <c r="P333" s="192">
        <f>I333+J333</f>
        <v>0</v>
      </c>
      <c r="Q333" s="192">
        <f>ROUND(I333*H333,2)</f>
        <v>0</v>
      </c>
      <c r="R333" s="192">
        <f>ROUND(J333*H333,2)</f>
        <v>0</v>
      </c>
      <c r="S333" s="68"/>
      <c r="T333" s="193">
        <f>S333*H333</f>
        <v>0</v>
      </c>
      <c r="U333" s="193">
        <v>0</v>
      </c>
      <c r="V333" s="193">
        <f>U333*H333</f>
        <v>0</v>
      </c>
      <c r="W333" s="193">
        <v>0</v>
      </c>
      <c r="X333" s="194">
        <f>W333*H333</f>
        <v>0</v>
      </c>
      <c r="Y333" s="31"/>
      <c r="Z333" s="31"/>
      <c r="AA333" s="31"/>
      <c r="AB333" s="31"/>
      <c r="AC333" s="31"/>
      <c r="AD333" s="31"/>
      <c r="AE333" s="31"/>
      <c r="AR333" s="195" t="s">
        <v>847</v>
      </c>
      <c r="AT333" s="195" t="s">
        <v>151</v>
      </c>
      <c r="AU333" s="195" t="s">
        <v>86</v>
      </c>
      <c r="AY333" s="14" t="s">
        <v>146</v>
      </c>
      <c r="BE333" s="196">
        <f>IF(O333="základní",K333,0)</f>
        <v>0</v>
      </c>
      <c r="BF333" s="196">
        <f>IF(O333="snížená",K333,0)</f>
        <v>0</v>
      </c>
      <c r="BG333" s="196">
        <f>IF(O333="zákl. přenesená",K333,0)</f>
        <v>0</v>
      </c>
      <c r="BH333" s="196">
        <f>IF(O333="sníž. přenesená",K333,0)</f>
        <v>0</v>
      </c>
      <c r="BI333" s="196">
        <f>IF(O333="nulová",K333,0)</f>
        <v>0</v>
      </c>
      <c r="BJ333" s="14" t="s">
        <v>22</v>
      </c>
      <c r="BK333" s="196">
        <f>ROUND(P333*H333,2)</f>
        <v>0</v>
      </c>
      <c r="BL333" s="14" t="s">
        <v>847</v>
      </c>
      <c r="BM333" s="195" t="s">
        <v>857</v>
      </c>
    </row>
    <row r="334" spans="1:65" s="2" customFormat="1" ht="13.9" customHeight="1">
      <c r="A334" s="31"/>
      <c r="B334" s="32"/>
      <c r="C334" s="182" t="s">
        <v>858</v>
      </c>
      <c r="D334" s="182" t="s">
        <v>151</v>
      </c>
      <c r="E334" s="183" t="s">
        <v>859</v>
      </c>
      <c r="F334" s="184" t="s">
        <v>860</v>
      </c>
      <c r="G334" s="185" t="s">
        <v>852</v>
      </c>
      <c r="H334" s="186">
        <v>1</v>
      </c>
      <c r="I334" s="187"/>
      <c r="J334" s="187"/>
      <c r="K334" s="188">
        <f>ROUND(P334*H334,2)</f>
        <v>0</v>
      </c>
      <c r="L334" s="189"/>
      <c r="M334" s="36"/>
      <c r="N334" s="190" t="s">
        <v>1</v>
      </c>
      <c r="O334" s="191" t="s">
        <v>43</v>
      </c>
      <c r="P334" s="192">
        <f>I334+J334</f>
        <v>0</v>
      </c>
      <c r="Q334" s="192">
        <f>ROUND(I334*H334,2)</f>
        <v>0</v>
      </c>
      <c r="R334" s="192">
        <f>ROUND(J334*H334,2)</f>
        <v>0</v>
      </c>
      <c r="S334" s="68"/>
      <c r="T334" s="193">
        <f>S334*H334</f>
        <v>0</v>
      </c>
      <c r="U334" s="193">
        <v>0</v>
      </c>
      <c r="V334" s="193">
        <f>U334*H334</f>
        <v>0</v>
      </c>
      <c r="W334" s="193">
        <v>0</v>
      </c>
      <c r="X334" s="194">
        <f>W334*H334</f>
        <v>0</v>
      </c>
      <c r="Y334" s="31"/>
      <c r="Z334" s="31"/>
      <c r="AA334" s="31"/>
      <c r="AB334" s="31"/>
      <c r="AC334" s="31"/>
      <c r="AD334" s="31"/>
      <c r="AE334" s="31"/>
      <c r="AR334" s="195" t="s">
        <v>847</v>
      </c>
      <c r="AT334" s="195" t="s">
        <v>151</v>
      </c>
      <c r="AU334" s="195" t="s">
        <v>86</v>
      </c>
      <c r="AY334" s="14" t="s">
        <v>146</v>
      </c>
      <c r="BE334" s="196">
        <f>IF(O334="základní",K334,0)</f>
        <v>0</v>
      </c>
      <c r="BF334" s="196">
        <f>IF(O334="snížená",K334,0)</f>
        <v>0</v>
      </c>
      <c r="BG334" s="196">
        <f>IF(O334="zákl. přenesená",K334,0)</f>
        <v>0</v>
      </c>
      <c r="BH334" s="196">
        <f>IF(O334="sníž. přenesená",K334,0)</f>
        <v>0</v>
      </c>
      <c r="BI334" s="196">
        <f>IF(O334="nulová",K334,0)</f>
        <v>0</v>
      </c>
      <c r="BJ334" s="14" t="s">
        <v>22</v>
      </c>
      <c r="BK334" s="196">
        <f>ROUND(P334*H334,2)</f>
        <v>0</v>
      </c>
      <c r="BL334" s="14" t="s">
        <v>847</v>
      </c>
      <c r="BM334" s="195" t="s">
        <v>861</v>
      </c>
    </row>
    <row r="335" spans="1:65" s="12" customFormat="1" ht="22.9" customHeight="1">
      <c r="B335" s="165"/>
      <c r="C335" s="166"/>
      <c r="D335" s="167" t="s">
        <v>79</v>
      </c>
      <c r="E335" s="180" t="s">
        <v>862</v>
      </c>
      <c r="F335" s="180" t="s">
        <v>863</v>
      </c>
      <c r="G335" s="166"/>
      <c r="H335" s="166"/>
      <c r="I335" s="169"/>
      <c r="J335" s="169"/>
      <c r="K335" s="181">
        <f>BK335</f>
        <v>0</v>
      </c>
      <c r="L335" s="166"/>
      <c r="M335" s="171"/>
      <c r="N335" s="172"/>
      <c r="O335" s="173"/>
      <c r="P335" s="173"/>
      <c r="Q335" s="174">
        <f>Q336</f>
        <v>0</v>
      </c>
      <c r="R335" s="174">
        <f>R336</f>
        <v>0</v>
      </c>
      <c r="S335" s="173"/>
      <c r="T335" s="175">
        <f>T336</f>
        <v>0</v>
      </c>
      <c r="U335" s="173"/>
      <c r="V335" s="175">
        <f>V336</f>
        <v>0</v>
      </c>
      <c r="W335" s="173"/>
      <c r="X335" s="176">
        <f>X336</f>
        <v>0</v>
      </c>
      <c r="AR335" s="177" t="s">
        <v>172</v>
      </c>
      <c r="AT335" s="178" t="s">
        <v>79</v>
      </c>
      <c r="AU335" s="178" t="s">
        <v>22</v>
      </c>
      <c r="AY335" s="177" t="s">
        <v>146</v>
      </c>
      <c r="BK335" s="179">
        <f>BK336</f>
        <v>0</v>
      </c>
    </row>
    <row r="336" spans="1:65" s="2" customFormat="1" ht="13.9" customHeight="1">
      <c r="A336" s="31"/>
      <c r="B336" s="32"/>
      <c r="C336" s="182" t="s">
        <v>864</v>
      </c>
      <c r="D336" s="182" t="s">
        <v>151</v>
      </c>
      <c r="E336" s="183" t="s">
        <v>865</v>
      </c>
      <c r="F336" s="184" t="s">
        <v>866</v>
      </c>
      <c r="G336" s="185" t="s">
        <v>867</v>
      </c>
      <c r="H336" s="186">
        <v>1</v>
      </c>
      <c r="I336" s="187"/>
      <c r="J336" s="187"/>
      <c r="K336" s="188">
        <f>ROUND(P336*H336,2)</f>
        <v>0</v>
      </c>
      <c r="L336" s="189"/>
      <c r="M336" s="36"/>
      <c r="N336" s="190" t="s">
        <v>1</v>
      </c>
      <c r="O336" s="191" t="s">
        <v>43</v>
      </c>
      <c r="P336" s="192">
        <f>I336+J336</f>
        <v>0</v>
      </c>
      <c r="Q336" s="192">
        <f>ROUND(I336*H336,2)</f>
        <v>0</v>
      </c>
      <c r="R336" s="192">
        <f>ROUND(J336*H336,2)</f>
        <v>0</v>
      </c>
      <c r="S336" s="68"/>
      <c r="T336" s="193">
        <f>S336*H336</f>
        <v>0</v>
      </c>
      <c r="U336" s="193">
        <v>0</v>
      </c>
      <c r="V336" s="193">
        <f>U336*H336</f>
        <v>0</v>
      </c>
      <c r="W336" s="193">
        <v>0</v>
      </c>
      <c r="X336" s="194">
        <f>W336*H336</f>
        <v>0</v>
      </c>
      <c r="Y336" s="31"/>
      <c r="Z336" s="31"/>
      <c r="AA336" s="31"/>
      <c r="AB336" s="31"/>
      <c r="AC336" s="31"/>
      <c r="AD336" s="31"/>
      <c r="AE336" s="31"/>
      <c r="AR336" s="195" t="s">
        <v>847</v>
      </c>
      <c r="AT336" s="195" t="s">
        <v>151</v>
      </c>
      <c r="AU336" s="195" t="s">
        <v>86</v>
      </c>
      <c r="AY336" s="14" t="s">
        <v>146</v>
      </c>
      <c r="BE336" s="196">
        <f>IF(O336="základní",K336,0)</f>
        <v>0</v>
      </c>
      <c r="BF336" s="196">
        <f>IF(O336="snížená",K336,0)</f>
        <v>0</v>
      </c>
      <c r="BG336" s="196">
        <f>IF(O336="zákl. přenesená",K336,0)</f>
        <v>0</v>
      </c>
      <c r="BH336" s="196">
        <f>IF(O336="sníž. přenesená",K336,0)</f>
        <v>0</v>
      </c>
      <c r="BI336" s="196">
        <f>IF(O336="nulová",K336,0)</f>
        <v>0</v>
      </c>
      <c r="BJ336" s="14" t="s">
        <v>22</v>
      </c>
      <c r="BK336" s="196">
        <f>ROUND(P336*H336,2)</f>
        <v>0</v>
      </c>
      <c r="BL336" s="14" t="s">
        <v>847</v>
      </c>
      <c r="BM336" s="195" t="s">
        <v>868</v>
      </c>
    </row>
    <row r="337" spans="1:65" s="12" customFormat="1" ht="22.9" customHeight="1">
      <c r="B337" s="165"/>
      <c r="C337" s="166"/>
      <c r="D337" s="167" t="s">
        <v>79</v>
      </c>
      <c r="E337" s="180" t="s">
        <v>869</v>
      </c>
      <c r="F337" s="180" t="s">
        <v>870</v>
      </c>
      <c r="G337" s="166"/>
      <c r="H337" s="166"/>
      <c r="I337" s="169"/>
      <c r="J337" s="169"/>
      <c r="K337" s="181">
        <f>BK337</f>
        <v>0</v>
      </c>
      <c r="L337" s="166"/>
      <c r="M337" s="171"/>
      <c r="N337" s="172"/>
      <c r="O337" s="173"/>
      <c r="P337" s="173"/>
      <c r="Q337" s="174">
        <f>SUM(Q338:Q340)</f>
        <v>0</v>
      </c>
      <c r="R337" s="174">
        <f>SUM(R338:R340)</f>
        <v>0</v>
      </c>
      <c r="S337" s="173"/>
      <c r="T337" s="175">
        <f>SUM(T338:T340)</f>
        <v>0</v>
      </c>
      <c r="U337" s="173"/>
      <c r="V337" s="175">
        <f>SUM(V338:V340)</f>
        <v>0</v>
      </c>
      <c r="W337" s="173"/>
      <c r="X337" s="176">
        <f>SUM(X338:X340)</f>
        <v>0</v>
      </c>
      <c r="AR337" s="177" t="s">
        <v>172</v>
      </c>
      <c r="AT337" s="178" t="s">
        <v>79</v>
      </c>
      <c r="AU337" s="178" t="s">
        <v>22</v>
      </c>
      <c r="AY337" s="177" t="s">
        <v>146</v>
      </c>
      <c r="BK337" s="179">
        <f>SUM(BK338:BK340)</f>
        <v>0</v>
      </c>
    </row>
    <row r="338" spans="1:65" s="2" customFormat="1" ht="13.9" customHeight="1">
      <c r="A338" s="31"/>
      <c r="B338" s="32"/>
      <c r="C338" s="182" t="s">
        <v>871</v>
      </c>
      <c r="D338" s="182" t="s">
        <v>151</v>
      </c>
      <c r="E338" s="183" t="s">
        <v>872</v>
      </c>
      <c r="F338" s="184" t="s">
        <v>873</v>
      </c>
      <c r="G338" s="185" t="s">
        <v>867</v>
      </c>
      <c r="H338" s="186">
        <v>1</v>
      </c>
      <c r="I338" s="187"/>
      <c r="J338" s="187"/>
      <c r="K338" s="188">
        <f>ROUND(P338*H338,2)</f>
        <v>0</v>
      </c>
      <c r="L338" s="189"/>
      <c r="M338" s="36"/>
      <c r="N338" s="190" t="s">
        <v>1</v>
      </c>
      <c r="O338" s="191" t="s">
        <v>43</v>
      </c>
      <c r="P338" s="192">
        <f>I338+J338</f>
        <v>0</v>
      </c>
      <c r="Q338" s="192">
        <f>ROUND(I338*H338,2)</f>
        <v>0</v>
      </c>
      <c r="R338" s="192">
        <f>ROUND(J338*H338,2)</f>
        <v>0</v>
      </c>
      <c r="S338" s="68"/>
      <c r="T338" s="193">
        <f>S338*H338</f>
        <v>0</v>
      </c>
      <c r="U338" s="193">
        <v>0</v>
      </c>
      <c r="V338" s="193">
        <f>U338*H338</f>
        <v>0</v>
      </c>
      <c r="W338" s="193">
        <v>0</v>
      </c>
      <c r="X338" s="194">
        <f>W338*H338</f>
        <v>0</v>
      </c>
      <c r="Y338" s="31"/>
      <c r="Z338" s="31"/>
      <c r="AA338" s="31"/>
      <c r="AB338" s="31"/>
      <c r="AC338" s="31"/>
      <c r="AD338" s="31"/>
      <c r="AE338" s="31"/>
      <c r="AR338" s="195" t="s">
        <v>847</v>
      </c>
      <c r="AT338" s="195" t="s">
        <v>151</v>
      </c>
      <c r="AU338" s="195" t="s">
        <v>86</v>
      </c>
      <c r="AY338" s="14" t="s">
        <v>146</v>
      </c>
      <c r="BE338" s="196">
        <f>IF(O338="základní",K338,0)</f>
        <v>0</v>
      </c>
      <c r="BF338" s="196">
        <f>IF(O338="snížená",K338,0)</f>
        <v>0</v>
      </c>
      <c r="BG338" s="196">
        <f>IF(O338="zákl. přenesená",K338,0)</f>
        <v>0</v>
      </c>
      <c r="BH338" s="196">
        <f>IF(O338="sníž. přenesená",K338,0)</f>
        <v>0</v>
      </c>
      <c r="BI338" s="196">
        <f>IF(O338="nulová",K338,0)</f>
        <v>0</v>
      </c>
      <c r="BJ338" s="14" t="s">
        <v>22</v>
      </c>
      <c r="BK338" s="196">
        <f>ROUND(P338*H338,2)</f>
        <v>0</v>
      </c>
      <c r="BL338" s="14" t="s">
        <v>847</v>
      </c>
      <c r="BM338" s="195" t="s">
        <v>874</v>
      </c>
    </row>
    <row r="339" spans="1:65" s="2" customFormat="1" ht="13.9" customHeight="1">
      <c r="A339" s="31"/>
      <c r="B339" s="32"/>
      <c r="C339" s="182" t="s">
        <v>875</v>
      </c>
      <c r="D339" s="182" t="s">
        <v>151</v>
      </c>
      <c r="E339" s="183" t="s">
        <v>876</v>
      </c>
      <c r="F339" s="184" t="s">
        <v>877</v>
      </c>
      <c r="G339" s="185" t="s">
        <v>867</v>
      </c>
      <c r="H339" s="186">
        <v>1</v>
      </c>
      <c r="I339" s="187"/>
      <c r="J339" s="187"/>
      <c r="K339" s="188">
        <f>ROUND(P339*H339,2)</f>
        <v>0</v>
      </c>
      <c r="L339" s="189"/>
      <c r="M339" s="36"/>
      <c r="N339" s="190" t="s">
        <v>1</v>
      </c>
      <c r="O339" s="191" t="s">
        <v>43</v>
      </c>
      <c r="P339" s="192">
        <f>I339+J339</f>
        <v>0</v>
      </c>
      <c r="Q339" s="192">
        <f>ROUND(I339*H339,2)</f>
        <v>0</v>
      </c>
      <c r="R339" s="192">
        <f>ROUND(J339*H339,2)</f>
        <v>0</v>
      </c>
      <c r="S339" s="68"/>
      <c r="T339" s="193">
        <f>S339*H339</f>
        <v>0</v>
      </c>
      <c r="U339" s="193">
        <v>0</v>
      </c>
      <c r="V339" s="193">
        <f>U339*H339</f>
        <v>0</v>
      </c>
      <c r="W339" s="193">
        <v>0</v>
      </c>
      <c r="X339" s="194">
        <f>W339*H339</f>
        <v>0</v>
      </c>
      <c r="Y339" s="31"/>
      <c r="Z339" s="31"/>
      <c r="AA339" s="31"/>
      <c r="AB339" s="31"/>
      <c r="AC339" s="31"/>
      <c r="AD339" s="31"/>
      <c r="AE339" s="31"/>
      <c r="AR339" s="195" t="s">
        <v>847</v>
      </c>
      <c r="AT339" s="195" t="s">
        <v>151</v>
      </c>
      <c r="AU339" s="195" t="s">
        <v>86</v>
      </c>
      <c r="AY339" s="14" t="s">
        <v>146</v>
      </c>
      <c r="BE339" s="196">
        <f>IF(O339="základní",K339,0)</f>
        <v>0</v>
      </c>
      <c r="BF339" s="196">
        <f>IF(O339="snížená",K339,0)</f>
        <v>0</v>
      </c>
      <c r="BG339" s="196">
        <f>IF(O339="zákl. přenesená",K339,0)</f>
        <v>0</v>
      </c>
      <c r="BH339" s="196">
        <f>IF(O339="sníž. přenesená",K339,0)</f>
        <v>0</v>
      </c>
      <c r="BI339" s="196">
        <f>IF(O339="nulová",K339,0)</f>
        <v>0</v>
      </c>
      <c r="BJ339" s="14" t="s">
        <v>22</v>
      </c>
      <c r="BK339" s="196">
        <f>ROUND(P339*H339,2)</f>
        <v>0</v>
      </c>
      <c r="BL339" s="14" t="s">
        <v>847</v>
      </c>
      <c r="BM339" s="195" t="s">
        <v>878</v>
      </c>
    </row>
    <row r="340" spans="1:65" s="2" customFormat="1" ht="13.9" customHeight="1">
      <c r="A340" s="31"/>
      <c r="B340" s="32"/>
      <c r="C340" s="182" t="s">
        <v>879</v>
      </c>
      <c r="D340" s="182" t="s">
        <v>151</v>
      </c>
      <c r="E340" s="183" t="s">
        <v>880</v>
      </c>
      <c r="F340" s="184" t="s">
        <v>881</v>
      </c>
      <c r="G340" s="185" t="s">
        <v>867</v>
      </c>
      <c r="H340" s="186">
        <v>1</v>
      </c>
      <c r="I340" s="187"/>
      <c r="J340" s="187"/>
      <c r="K340" s="188">
        <f>ROUND(P340*H340,2)</f>
        <v>0</v>
      </c>
      <c r="L340" s="189"/>
      <c r="M340" s="36"/>
      <c r="N340" s="207" t="s">
        <v>1</v>
      </c>
      <c r="O340" s="208" t="s">
        <v>43</v>
      </c>
      <c r="P340" s="209">
        <f>I340+J340</f>
        <v>0</v>
      </c>
      <c r="Q340" s="209">
        <f>ROUND(I340*H340,2)</f>
        <v>0</v>
      </c>
      <c r="R340" s="209">
        <f>ROUND(J340*H340,2)</f>
        <v>0</v>
      </c>
      <c r="S340" s="210"/>
      <c r="T340" s="211">
        <f>S340*H340</f>
        <v>0</v>
      </c>
      <c r="U340" s="211">
        <v>0</v>
      </c>
      <c r="V340" s="211">
        <f>U340*H340</f>
        <v>0</v>
      </c>
      <c r="W340" s="211">
        <v>0</v>
      </c>
      <c r="X340" s="212">
        <f>W340*H340</f>
        <v>0</v>
      </c>
      <c r="Y340" s="31"/>
      <c r="Z340" s="31"/>
      <c r="AA340" s="31"/>
      <c r="AB340" s="31"/>
      <c r="AC340" s="31"/>
      <c r="AD340" s="31"/>
      <c r="AE340" s="31"/>
      <c r="AR340" s="195" t="s">
        <v>847</v>
      </c>
      <c r="AT340" s="195" t="s">
        <v>151</v>
      </c>
      <c r="AU340" s="195" t="s">
        <v>86</v>
      </c>
      <c r="AY340" s="14" t="s">
        <v>146</v>
      </c>
      <c r="BE340" s="196">
        <f>IF(O340="základní",K340,0)</f>
        <v>0</v>
      </c>
      <c r="BF340" s="196">
        <f>IF(O340="snížená",K340,0)</f>
        <v>0</v>
      </c>
      <c r="BG340" s="196">
        <f>IF(O340="zákl. přenesená",K340,0)</f>
        <v>0</v>
      </c>
      <c r="BH340" s="196">
        <f>IF(O340="sníž. přenesená",K340,0)</f>
        <v>0</v>
      </c>
      <c r="BI340" s="196">
        <f>IF(O340="nulová",K340,0)</f>
        <v>0</v>
      </c>
      <c r="BJ340" s="14" t="s">
        <v>22</v>
      </c>
      <c r="BK340" s="196">
        <f>ROUND(P340*H340,2)</f>
        <v>0</v>
      </c>
      <c r="BL340" s="14" t="s">
        <v>847</v>
      </c>
      <c r="BM340" s="195" t="s">
        <v>882</v>
      </c>
    </row>
    <row r="341" spans="1:65" s="2" customFormat="1" ht="6.95" customHeight="1">
      <c r="A341" s="3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36"/>
      <c r="N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</row>
  </sheetData>
  <sheetProtection algorithmName="SHA-512" hashValue="tJ05sjB8rh+Q80+lwWoVnfHtzPf4lOcTaeI2Rzlcz0z9KJ3eyhT54dleqMvyJ9BmEMXsputfl62jw/YkOL8KWw==" saltValue="dNlJtepJ9vz+x0C/K2henf4mHnv1b0VMRK4BPcTcF6WgSVoK4XAi9dpH1hGoQgsd/irvqeGyn+fvd6dgeFX1rQ==" spinCount="100000" sheet="1" objects="1" scenarios="1" formatColumns="0" formatRows="0" autoFilter="0"/>
  <autoFilter ref="C141:L340"/>
  <mergeCells count="6">
    <mergeCell ref="E134:H134"/>
    <mergeCell ref="M2:Z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z070102020-1 - Eliášova 2...</vt:lpstr>
      <vt:lpstr>'Rekapitulace stavby'!Názvy_tisku</vt:lpstr>
      <vt:lpstr>'z070102020-1 - Eliášova 2...'!Názvy_tisku</vt:lpstr>
      <vt:lpstr>'Rekapitulace stavby'!Oblast_tisku</vt:lpstr>
      <vt:lpstr>'z070102020-1 - Eliášova 2...'!Oblast_tisku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</dc:creator>
  <cp:lastModifiedBy>Jiří Babický</cp:lastModifiedBy>
  <dcterms:created xsi:type="dcterms:W3CDTF">2021-09-02T15:50:49Z</dcterms:created>
  <dcterms:modified xsi:type="dcterms:W3CDTF">2021-09-03T06:15:23Z</dcterms:modified>
</cp:coreProperties>
</file>